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erez\Desktop\PROCESO DE OBRA MES DE AGOSTO 2023\"/>
    </mc:Choice>
  </mc:AlternateContent>
  <bookViews>
    <workbookView xWindow="0" yWindow="0" windowWidth="20490" windowHeight="8940"/>
  </bookViews>
  <sheets>
    <sheet name="Remozamiento Techo CENT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blo1" localSheetId="0">#REF!</definedName>
    <definedName name="__blo1">#REF!</definedName>
    <definedName name="__blo2" localSheetId="0">#REF!</definedName>
    <definedName name="__blo2">#REF!</definedName>
    <definedName name="__blo4" localSheetId="0">#REF!</definedName>
    <definedName name="__blo4">#REF!</definedName>
    <definedName name="__blo5" localSheetId="0">#REF!</definedName>
    <definedName name="__blo5">#REF!</definedName>
    <definedName name="__blo6" localSheetId="0">#REF!</definedName>
    <definedName name="__blo6">#REF!</definedName>
    <definedName name="__blo7" localSheetId="0">#REF!</definedName>
    <definedName name="__blo7">#REF!</definedName>
    <definedName name="__blo8" localSheetId="0">#REF!</definedName>
    <definedName name="__blo8">#REF!</definedName>
    <definedName name="__emc34" localSheetId="0">#REF!</definedName>
    <definedName name="__emc34">#REF!</definedName>
    <definedName name="__enc10" localSheetId="0">#REF!</definedName>
    <definedName name="__enc10">#REF!</definedName>
    <definedName name="__enc11" localSheetId="0">#REF!</definedName>
    <definedName name="__enc11">#REF!</definedName>
    <definedName name="__enc12" localSheetId="0">#REF!</definedName>
    <definedName name="__enc12">#REF!</definedName>
    <definedName name="__enc13" localSheetId="0">#REF!</definedName>
    <definedName name="__enc13">#REF!</definedName>
    <definedName name="__enc14" localSheetId="0">#REF!</definedName>
    <definedName name="__enc14">#REF!</definedName>
    <definedName name="__enc15" localSheetId="0">#REF!</definedName>
    <definedName name="__enc15">#REF!</definedName>
    <definedName name="__enc16" localSheetId="0">#REF!</definedName>
    <definedName name="__enc16">#REF!</definedName>
    <definedName name="__enc17" localSheetId="0">#REF!</definedName>
    <definedName name="__enc17">#REF!</definedName>
    <definedName name="__enc18" localSheetId="0">#REF!</definedName>
    <definedName name="__enc18">#REF!</definedName>
    <definedName name="__enc19" localSheetId="0">#REF!</definedName>
    <definedName name="__enc19">#REF!</definedName>
    <definedName name="__enc2" localSheetId="0">#REF!</definedName>
    <definedName name="__enc2">#REF!</definedName>
    <definedName name="__enc20" localSheetId="0">#REF!</definedName>
    <definedName name="__enc20">#REF!</definedName>
    <definedName name="__enc21" localSheetId="0">#REF!</definedName>
    <definedName name="__enc21">#REF!</definedName>
    <definedName name="__enc22" localSheetId="0">#REF!</definedName>
    <definedName name="__enc22">#REF!</definedName>
    <definedName name="__enc24" localSheetId="0">#REF!</definedName>
    <definedName name="__enc24">#REF!</definedName>
    <definedName name="__enc25" localSheetId="0">#REF!</definedName>
    <definedName name="__enc25">#REF!</definedName>
    <definedName name="__enc26" localSheetId="0">#REF!</definedName>
    <definedName name="__enc26">#REF!</definedName>
    <definedName name="__enc27" localSheetId="0">#REF!</definedName>
    <definedName name="__enc27">#REF!</definedName>
    <definedName name="__enc28" localSheetId="0">#REF!</definedName>
    <definedName name="__enc28">#REF!</definedName>
    <definedName name="__enc29" localSheetId="0">#REF!</definedName>
    <definedName name="__enc29">#REF!</definedName>
    <definedName name="__enc30" localSheetId="0">#REF!</definedName>
    <definedName name="__enc30">#REF!</definedName>
    <definedName name="__enc31" localSheetId="0">#REF!</definedName>
    <definedName name="__enc31">#REF!</definedName>
    <definedName name="__enc32" localSheetId="0">#REF!</definedName>
    <definedName name="__enc32">#REF!</definedName>
    <definedName name="__enc33" localSheetId="0">#REF!</definedName>
    <definedName name="__enc33">#REF!</definedName>
    <definedName name="__enc4" localSheetId="0">#REF!</definedName>
    <definedName name="__enc4">#REF!</definedName>
    <definedName name="__Enc45">[1]precio!$F$135</definedName>
    <definedName name="__enc5" localSheetId="0">#REF!</definedName>
    <definedName name="__enc5">#REF!</definedName>
    <definedName name="__enc50" localSheetId="0">#REF!</definedName>
    <definedName name="__enc50">#REF!</definedName>
    <definedName name="__enc51" localSheetId="0">#REF!</definedName>
    <definedName name="__enc51">#REF!</definedName>
    <definedName name="__enc52" localSheetId="0">#REF!</definedName>
    <definedName name="__enc52">#REF!</definedName>
    <definedName name="__enc6" localSheetId="0">#REF!</definedName>
    <definedName name="__enc6">#REF!</definedName>
    <definedName name="__enc7" localSheetId="0">#REF!</definedName>
    <definedName name="__enc7">#REF!</definedName>
    <definedName name="__enc8" localSheetId="0">#REF!</definedName>
    <definedName name="__enc8">#REF!</definedName>
    <definedName name="__enc9" localSheetId="0">#REF!</definedName>
    <definedName name="__enc9">#REF!</definedName>
    <definedName name="__env12" localSheetId="0">#REF!</definedName>
    <definedName name="__env12">#REF!</definedName>
    <definedName name="__env30" localSheetId="0">#REF!</definedName>
    <definedName name="__env30">#REF!</definedName>
    <definedName name="__env31" localSheetId="0">#REF!</definedName>
    <definedName name="__env31">#REF!</definedName>
    <definedName name="__env41" localSheetId="0">#REF!</definedName>
    <definedName name="__env41">#REF!</definedName>
    <definedName name="__mob1" localSheetId="0">#REF!</definedName>
    <definedName name="__mob1">#REF!</definedName>
    <definedName name="__mob2" localSheetId="0">#REF!</definedName>
    <definedName name="__mob2">#REF!</definedName>
    <definedName name="__mob3" localSheetId="0">#REF!</definedName>
    <definedName name="__mob3">#REF!</definedName>
    <definedName name="__mob4" localSheetId="0">#REF!</definedName>
    <definedName name="__mob4">#REF!</definedName>
    <definedName name="__MOB6">[2]precio!$F$77</definedName>
    <definedName name="__PA16">[2]precio!$F$98</definedName>
    <definedName name="__pa19">[2]precio!$F$100</definedName>
    <definedName name="__pan1" localSheetId="0">#REF!</definedName>
    <definedName name="__pan1">#REF!</definedName>
    <definedName name="__pan10" localSheetId="0">#REF!</definedName>
    <definedName name="__pan10">#REF!</definedName>
    <definedName name="__pan11" localSheetId="0">#REF!</definedName>
    <definedName name="__pan11">#REF!</definedName>
    <definedName name="__pan12" localSheetId="0">#REF!</definedName>
    <definedName name="__pan12">#REF!</definedName>
    <definedName name="__pan20" localSheetId="0">#REF!</definedName>
    <definedName name="__pan20">#REF!</definedName>
    <definedName name="__pan22" localSheetId="0">#REF!</definedName>
    <definedName name="__pan22">#REF!</definedName>
    <definedName name="__pan3" localSheetId="0">#REF!</definedName>
    <definedName name="__pan3">#REF!</definedName>
    <definedName name="__pan4" localSheetId="0">#REF!</definedName>
    <definedName name="__pan4">#REF!</definedName>
    <definedName name="__pan6" localSheetId="0">#REF!</definedName>
    <definedName name="__pan6">#REF!</definedName>
    <definedName name="__pan7" localSheetId="0">#REF!</definedName>
    <definedName name="__pan7">#REF!</definedName>
    <definedName name="__pan8" localSheetId="0">#REF!</definedName>
    <definedName name="__pan8">#REF!</definedName>
    <definedName name="__pan9" localSheetId="0">#REF!</definedName>
    <definedName name="__pan9">#REF!</definedName>
    <definedName name="__sa3">[3]precio!$F$163</definedName>
    <definedName name="__VAR1" localSheetId="0">#REF!</definedName>
    <definedName name="__VAR1">#REF!</definedName>
    <definedName name="__VAR12" localSheetId="0">#REF!</definedName>
    <definedName name="__VAR12">#REF!</definedName>
    <definedName name="__VAR34" localSheetId="0">#REF!</definedName>
    <definedName name="__VAR34">#REF!</definedName>
    <definedName name="__VAR38" localSheetId="0">#REF!</definedName>
    <definedName name="__VAR38">#REF!</definedName>
    <definedName name="_agr1">[4]Precio!$F$19</definedName>
    <definedName name="_agr2">[4]Precio!$F$20</definedName>
    <definedName name="_BIO6">[5]precio!$F$114</definedName>
    <definedName name="_BLM4">[5]precio!$F$120</definedName>
    <definedName name="_BLM5">[5]precio!$F$119</definedName>
    <definedName name="_Col4">[6]precio!$F$136</definedName>
    <definedName name="_enc1" localSheetId="0">#REF!</definedName>
    <definedName name="_enc1">#REF!</definedName>
    <definedName name="_enc3" localSheetId="0">#REF!</definedName>
    <definedName name="_enc3">#REF!</definedName>
    <definedName name="_enc36" localSheetId="0">#REF!</definedName>
    <definedName name="_enc36">#REF!</definedName>
    <definedName name="_enc37" localSheetId="0">#REF!</definedName>
    <definedName name="_enc37">#REF!</definedName>
    <definedName name="_env40" localSheetId="0">#REF!</definedName>
    <definedName name="_env40">#REF!</definedName>
    <definedName name="_hor180" localSheetId="0">#REF!</definedName>
    <definedName name="_hor180">#REF!</definedName>
    <definedName name="_hor210" localSheetId="0">#REF!</definedName>
    <definedName name="_hor210">#REF!</definedName>
    <definedName name="_MOB8">[5]precio!$F$124</definedName>
    <definedName name="_pan13" localSheetId="0">#REF!</definedName>
    <definedName name="_pan13">#REF!</definedName>
    <definedName name="_pan16" localSheetId="0">#REF!</definedName>
    <definedName name="_pan16">#REF!</definedName>
    <definedName name="_pan17" localSheetId="0">#REF!</definedName>
    <definedName name="_pan17">#REF!</definedName>
    <definedName name="_pan18" localSheetId="0">#REF!</definedName>
    <definedName name="_pan18">#REF!</definedName>
    <definedName name="_pan19" localSheetId="0">#REF!</definedName>
    <definedName name="_pan19">#REF!</definedName>
    <definedName name="_pan2" localSheetId="0">#REF!</definedName>
    <definedName name="_pan2">#REF!</definedName>
    <definedName name="_pan21" localSheetId="0">#REF!</definedName>
    <definedName name="_pan21">#REF!</definedName>
    <definedName name="_pan5" localSheetId="0">#REF!</definedName>
    <definedName name="_pan5">#REF!</definedName>
    <definedName name="_pN14" localSheetId="0">#REF!</definedName>
    <definedName name="_pN14">#REF!</definedName>
    <definedName name="_Pn15" localSheetId="0">#REF!</definedName>
    <definedName name="_Pn15">#REF!</definedName>
    <definedName name="_sa25">[7]Precio!$F$238</definedName>
    <definedName name="_Var14" localSheetId="0">#REF!</definedName>
    <definedName name="_Var14">#REF!</definedName>
    <definedName name="_var17">[4]Precio!$F$13</definedName>
    <definedName name="AAG" localSheetId="0">#REF!</definedName>
    <definedName name="AAG">#REF!</definedName>
    <definedName name="AAPA" localSheetId="0">#REF!</definedName>
    <definedName name="AAPA">#REF!</definedName>
    <definedName name="AAPE" localSheetId="0">#REF!</definedName>
    <definedName name="AAPE">#REF!</definedName>
    <definedName name="Aceros" localSheetId="0">#REF!</definedName>
    <definedName name="Aceros">#REF!</definedName>
    <definedName name="AG" localSheetId="0">#REF!</definedName>
    <definedName name="AG">#REF!</definedName>
    <definedName name="AGM" localSheetId="0">#REF!</definedName>
    <definedName name="AGM">#REF!</definedName>
    <definedName name="AgrF">[8]Precio!$F$20</definedName>
    <definedName name="AgrG">[8]Precio!$F$19</definedName>
    <definedName name="AgrJ">[9]Precio!$F$21</definedName>
    <definedName name="AGRMH" localSheetId="0">#REF!</definedName>
    <definedName name="AGRMH">#REF!</definedName>
    <definedName name="agua">#N/A</definedName>
    <definedName name="Alam">[8]Precio!$F$15</definedName>
    <definedName name="Alam10">[7]Precio!$F$275</definedName>
    <definedName name="Alam12">[7]Precio!$F$274</definedName>
    <definedName name="Alam14">[7]Precio!$F$273</definedName>
    <definedName name="ALAM16" localSheetId="0">#REF!</definedName>
    <definedName name="ALAM16">#REF!</definedName>
    <definedName name="ALAM18" localSheetId="0">#REF!</definedName>
    <definedName name="ALAM18">#REF!</definedName>
    <definedName name="alamTEL">[7]Precio!$F$277</definedName>
    <definedName name="AlamTV">[7]Precio!$F$278</definedName>
    <definedName name="_xlnm.Print_Area" localSheetId="0">'Remozamiento Techo CENTRO'!$A$1:$F$101</definedName>
    <definedName name="asientoarena">#N/A</definedName>
    <definedName name="BI8O">[5]precio!$F$113</definedName>
    <definedName name="blo" localSheetId="0">#REF!</definedName>
    <definedName name="blo">#REF!</definedName>
    <definedName name="Bloques" localSheetId="0">#REF!</definedName>
    <definedName name="Bloques">#REF!</definedName>
    <definedName name="cem" localSheetId="0">#REF!</definedName>
    <definedName name="cem">#REF!</definedName>
    <definedName name="CMO">[7]Precio!$F$265</definedName>
    <definedName name="Contén" localSheetId="0">#REF!</definedName>
    <definedName name="Contén">#REF!</definedName>
    <definedName name="Desagues_Pluv." localSheetId="0">#REF!</definedName>
    <definedName name="Desagues_Pluv.">#REF!</definedName>
    <definedName name="elec1" localSheetId="0">#REF!</definedName>
    <definedName name="elec1">#REF!</definedName>
    <definedName name="elec10" localSheetId="0">#REF!</definedName>
    <definedName name="elec10">#REF!</definedName>
    <definedName name="elec11" localSheetId="0">#REF!</definedName>
    <definedName name="elec11">#REF!</definedName>
    <definedName name="elec12" localSheetId="0">#REF!</definedName>
    <definedName name="elec12">#REF!</definedName>
    <definedName name="elec13" localSheetId="0">#REF!</definedName>
    <definedName name="elec13">#REF!</definedName>
    <definedName name="elec14" localSheetId="0">#REF!</definedName>
    <definedName name="elec14">#REF!</definedName>
    <definedName name="elec15" localSheetId="0">#REF!</definedName>
    <definedName name="elec15">#REF!</definedName>
    <definedName name="elec16" localSheetId="0">#REF!</definedName>
    <definedName name="elec16">#REF!</definedName>
    <definedName name="elec17" localSheetId="0">#REF!</definedName>
    <definedName name="elec17">#REF!</definedName>
    <definedName name="elec18" localSheetId="0">#REF!</definedName>
    <definedName name="elec18">#REF!</definedName>
    <definedName name="elec19" localSheetId="0">#REF!</definedName>
    <definedName name="elec19">#REF!</definedName>
    <definedName name="elec2" localSheetId="0">#REF!</definedName>
    <definedName name="elec2">#REF!</definedName>
    <definedName name="elec20" localSheetId="0">#REF!</definedName>
    <definedName name="elec20">#REF!</definedName>
    <definedName name="elec21" localSheetId="0">#REF!</definedName>
    <definedName name="elec21">#REF!</definedName>
    <definedName name="elec22" localSheetId="0">#REF!</definedName>
    <definedName name="elec22">#REF!</definedName>
    <definedName name="Elec23" localSheetId="0">#REF!</definedName>
    <definedName name="Elec23">#REF!</definedName>
    <definedName name="Elec24" localSheetId="0">#REF!</definedName>
    <definedName name="Elec24">#REF!</definedName>
    <definedName name="Elec25" localSheetId="0">#REF!</definedName>
    <definedName name="Elec25">#REF!</definedName>
    <definedName name="Elec26" localSheetId="0">#REF!</definedName>
    <definedName name="Elec26">#REF!</definedName>
    <definedName name="elec3" localSheetId="0">#REF!</definedName>
    <definedName name="elec3">#REF!</definedName>
    <definedName name="elec4" localSheetId="0">#REF!</definedName>
    <definedName name="elec4">#REF!</definedName>
    <definedName name="elec5" localSheetId="0">#REF!</definedName>
    <definedName name="elec5">#REF!</definedName>
    <definedName name="elec6" localSheetId="0">#REF!</definedName>
    <definedName name="elec6">#REF!</definedName>
    <definedName name="elec7" localSheetId="0">#REF!</definedName>
    <definedName name="elec7">#REF!</definedName>
    <definedName name="elec8" localSheetId="0">#REF!</definedName>
    <definedName name="elec8">#REF!</definedName>
    <definedName name="elec9" localSheetId="0">#REF!</definedName>
    <definedName name="elec9">#REF!</definedName>
    <definedName name="elem1" localSheetId="0">#REF!</definedName>
    <definedName name="elem1">#REF!</definedName>
    <definedName name="elem2" localSheetId="0">#REF!</definedName>
    <definedName name="elem2">#REF!</definedName>
    <definedName name="elem3" localSheetId="0">#REF!</definedName>
    <definedName name="elem3">#REF!</definedName>
    <definedName name="elem4" localSheetId="0">#REF!</definedName>
    <definedName name="elem4">#REF!</definedName>
    <definedName name="elem5" localSheetId="0">#REF!</definedName>
    <definedName name="elem5">#REF!</definedName>
    <definedName name="elemo1">[7]Precio!$F$280</definedName>
    <definedName name="elemo2">#N/A</definedName>
    <definedName name="Empañetes" localSheetId="0">#REF!</definedName>
    <definedName name="Empañetes">#REF!</definedName>
    <definedName name="encc40" localSheetId="0">#REF!</definedName>
    <definedName name="encc40">#REF!</definedName>
    <definedName name="encc41" localSheetId="0">#REF!</definedName>
    <definedName name="encc41">#REF!</definedName>
    <definedName name="EncD15">[10]precio!$F$137</definedName>
    <definedName name="EncD20">[11]precio!$F$139</definedName>
    <definedName name="EncD25">[10]precio!$F$139</definedName>
    <definedName name="EncD30">[9]Precio!$F$97</definedName>
    <definedName name="EncVA">[6]precio!$F$81</definedName>
    <definedName name="EnvC2">[11]precio!$F$66</definedName>
    <definedName name="ENVC20" localSheetId="0">#REF!</definedName>
    <definedName name="ENVC20">#REF!</definedName>
    <definedName name="ENVC25" localSheetId="0">#REF!</definedName>
    <definedName name="ENVC25">#REF!</definedName>
    <definedName name="EnvC3">[1]precio!$F$68</definedName>
    <definedName name="ENVESC" localSheetId="0">#REF!</definedName>
    <definedName name="ENVESC">#REF!</definedName>
    <definedName name="ENVLI" localSheetId="0">#REF!</definedName>
    <definedName name="ENVLI">#REF!</definedName>
    <definedName name="ENVLP" localSheetId="0">#REF!</definedName>
    <definedName name="ENVLP">#REF!</definedName>
    <definedName name="ENVV20" localSheetId="0">#REF!</definedName>
    <definedName name="ENVV20">#REF!</definedName>
    <definedName name="ENVV25" localSheetId="0">#REF!</definedName>
    <definedName name="ENVV25">#REF!</definedName>
    <definedName name="EnvVA">[9]Precio!$F$44</definedName>
    <definedName name="EnvVC">[11]precio!$F$49</definedName>
    <definedName name="ENVZ" localSheetId="0">#REF!</definedName>
    <definedName name="ENVZ">#REF!</definedName>
    <definedName name="ENVZC" localSheetId="0">#REF!</definedName>
    <definedName name="ENVZC">#REF!</definedName>
    <definedName name="finotechoplano">#N/A</definedName>
    <definedName name="Horm._Zap.Columnas" localSheetId="0">#REF!</definedName>
    <definedName name="Horm._Zap.Columnas">#REF!</definedName>
    <definedName name="Horm._Zap.Muros" localSheetId="0">#REF!</definedName>
    <definedName name="Horm._Zap.Muros">#REF!</definedName>
    <definedName name="Horm.Arm._Antepecho" localSheetId="0">#REF!</definedName>
    <definedName name="Horm.Arm._Antepecho">#REF!</definedName>
    <definedName name="Horm.Arm._Dinteles" localSheetId="0">#REF!</definedName>
    <definedName name="Horm.Arm._Dinteles">#REF!</definedName>
    <definedName name="Horm.Arm._Losas" localSheetId="0">#REF!</definedName>
    <definedName name="Horm.Arm._Losas">#REF!</definedName>
    <definedName name="Horm.Arm._Rampa" localSheetId="0">#REF!</definedName>
    <definedName name="Horm.Arm._Rampa">#REF!</definedName>
    <definedName name="Horm.Arm._Vuelos" localSheetId="0">#REF!</definedName>
    <definedName name="Horm.Arm._Vuelos">#REF!</definedName>
    <definedName name="Horm.Arm.Colum.Amarre" localSheetId="0">#REF!</definedName>
    <definedName name="Horm.Arm.Colum.Amarre">#REF!</definedName>
    <definedName name="Horm.Arm.Columnas" localSheetId="0">#REF!</definedName>
    <definedName name="Horm.Arm.Columnas">#REF!</definedName>
    <definedName name="Horm.Arm.Vigas" localSheetId="0">#REF!</definedName>
    <definedName name="Horm.Arm.Vigas">#REF!</definedName>
    <definedName name="Horm.Arm.Vigas_Amarre" localSheetId="0">#REF!</definedName>
    <definedName name="Horm.Arm.Vigas_Amarre">#REF!</definedName>
    <definedName name="Horm.Armado_Muros" localSheetId="0">#REF!</definedName>
    <definedName name="Horm.Armado_Muros">#REF!</definedName>
    <definedName name="Hormigones_Industriales" localSheetId="0">#REF!</definedName>
    <definedName name="Hormigones_Industriales">#REF!</definedName>
    <definedName name="Hormigones_Simples" localSheetId="0">#REF!</definedName>
    <definedName name="Hormigones_Simples">'[12]Analisis de Costos'!$A$52</definedName>
    <definedName name="Impermeab." localSheetId="0">#REF!</definedName>
    <definedName name="Impermeab.">#REF!</definedName>
    <definedName name="Inst._Eléctrica" localSheetId="0">#REF!</definedName>
    <definedName name="Inst._Eléctrica">#REF!</definedName>
    <definedName name="Inst._Sanitaria" localSheetId="0">#REF!</definedName>
    <definedName name="Inst._Sanitaria">#REF!</definedName>
    <definedName name="mocheta" localSheetId="0">#REF!</definedName>
    <definedName name="mocheta">#REF!</definedName>
    <definedName name="MOPA1">[7]Precio!$F$185</definedName>
    <definedName name="MOPB1">[7]Precio!$F$176</definedName>
    <definedName name="MOPB2">[13]precio!$F$122</definedName>
    <definedName name="MOPB3">[7]Precio!$F$174</definedName>
    <definedName name="MOPC1A">[7]Precio!$F$171</definedName>
    <definedName name="MOPC2">[14]precio!$F$116</definedName>
    <definedName name="MOPT1">[7]Precio!$F$167</definedName>
    <definedName name="MOPTE2">[13]precio!$F$125</definedName>
    <definedName name="MORL">[2]precio!$F$134</definedName>
    <definedName name="MORP">[14]precio!$F$133</definedName>
    <definedName name="Morteros" localSheetId="0">#REF!</definedName>
    <definedName name="Morteros">#REF!</definedName>
    <definedName name="MOZC1">[7]Precio!$F$182</definedName>
    <definedName name="MOZC2">[14]precio!$F$128</definedName>
    <definedName name="muro1">#N/A</definedName>
    <definedName name="Pañete">[5]precio!$F$24</definedName>
    <definedName name="pañeteexterior">#N/A</definedName>
    <definedName name="Pegar">[5]precio!$F$23</definedName>
    <definedName name="Pinturas" localSheetId="0">#REF!</definedName>
    <definedName name="Pinturas">#REF!</definedName>
    <definedName name="Pisos" localSheetId="0">#REF!</definedName>
    <definedName name="Pisos">#REF!</definedName>
    <definedName name="Portaje" localSheetId="0">#REF!</definedName>
    <definedName name="Portaje">#REF!</definedName>
    <definedName name="Rellenos" localSheetId="0">#REF!</definedName>
    <definedName name="Rellenos">#REF!</definedName>
    <definedName name="Replanteo" localSheetId="0">#REF!</definedName>
    <definedName name="Replanteo">#REF!</definedName>
    <definedName name="Revest._Paredes" localSheetId="0">#REF!</definedName>
    <definedName name="Revest._Paredes">#REF!</definedName>
    <definedName name="Techos" localSheetId="0">#REF!</definedName>
    <definedName name="Techos">#REF!</definedName>
    <definedName name="Term._Techos" localSheetId="0">#REF!</definedName>
    <definedName name="Term._Techos">#REF!</definedName>
    <definedName name="_xlnm.Print_Titles" localSheetId="0">'Remozamiento Techo CENTRO'!$1:$11</definedName>
    <definedName name="VACC" localSheetId="0">#REF!</definedName>
    <definedName name="VACC">#REF!</definedName>
    <definedName name="VacCC">[9]Precio!$F$30</definedName>
    <definedName name="VacL">[11]precio!$F$44</definedName>
    <definedName name="VacLI">[11]precio!$F$47</definedName>
    <definedName name="VacVA1">[9]Precio!$F$29</definedName>
    <definedName name="VacVC">[11]precio!$F$34</definedName>
    <definedName name="VACZ" localSheetId="0">#REF!</definedName>
    <definedName name="VACZ">#REF!</definedName>
    <definedName name="vc2n" localSheetId="0">#REF!</definedName>
    <definedName name="vc2n">#REF!</definedName>
    <definedName name="VCOL" localSheetId="0">#REF!</definedName>
    <definedName name="VCOL">#REF!</definedName>
    <definedName name="VDIN" localSheetId="0">#REF!</definedName>
    <definedName name="VDIN">#REF!</definedName>
    <definedName name="Ventanas" localSheetId="0">#REF!</definedName>
    <definedName name="Ventanas">#REF!</definedName>
    <definedName name="VESC" localSheetId="0">#REF!</definedName>
    <definedName name="VESC">#REF!</definedName>
    <definedName name="VLI" localSheetId="0">#REF!</definedName>
    <definedName name="VLI">#REF!</definedName>
    <definedName name="VLP" localSheetId="0">#REF!</definedName>
    <definedName name="VLP">#REF!</definedName>
    <definedName name="VVABNP" localSheetId="0">#REF!</definedName>
    <definedName name="VVABNP">#REF!</definedName>
    <definedName name="VVASNP" localSheetId="0">#REF!</definedName>
    <definedName name="VVASNP">#REF!</definedName>
    <definedName name="VVC" localSheetId="0">#REF!</definedName>
    <definedName name="VVC">#REF!</definedName>
    <definedName name="zabaleta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2" i="1" l="1"/>
  <c r="F82" i="1"/>
  <c r="K81" i="1"/>
  <c r="I81" i="1"/>
  <c r="F81" i="1"/>
  <c r="K80" i="1"/>
  <c r="I80" i="1"/>
  <c r="F80" i="1"/>
  <c r="K79" i="1"/>
  <c r="I79" i="1"/>
  <c r="K77" i="1"/>
  <c r="F77" i="1"/>
  <c r="K76" i="1"/>
  <c r="K75" i="1"/>
  <c r="K74" i="1"/>
  <c r="F74" i="1"/>
  <c r="C74" i="1"/>
  <c r="K73" i="1"/>
  <c r="C73" i="1"/>
  <c r="F73" i="1" s="1"/>
  <c r="K72" i="1"/>
  <c r="K71" i="1"/>
  <c r="K70" i="1"/>
  <c r="I70" i="1"/>
  <c r="C70" i="1"/>
  <c r="F70" i="1" s="1"/>
  <c r="K69" i="1"/>
  <c r="I69" i="1"/>
  <c r="C69" i="1"/>
  <c r="F69" i="1" s="1"/>
  <c r="K68" i="1"/>
  <c r="K67" i="1"/>
  <c r="F66" i="1"/>
  <c r="F65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K56" i="1"/>
  <c r="I56" i="1"/>
  <c r="K55" i="1"/>
  <c r="I55" i="1"/>
  <c r="F55" i="1"/>
  <c r="K54" i="1"/>
  <c r="F54" i="1"/>
  <c r="K53" i="1"/>
  <c r="I53" i="1"/>
  <c r="F53" i="1"/>
  <c r="K52" i="1"/>
  <c r="I52" i="1"/>
  <c r="F52" i="1"/>
  <c r="K51" i="1"/>
  <c r="I51" i="1"/>
  <c r="F51" i="1"/>
  <c r="K50" i="1"/>
  <c r="F50" i="1"/>
  <c r="K49" i="1"/>
  <c r="K48" i="1"/>
  <c r="K47" i="1"/>
  <c r="F47" i="1"/>
  <c r="K46" i="1"/>
  <c r="K45" i="1"/>
  <c r="K44" i="1"/>
  <c r="F44" i="1"/>
  <c r="K43" i="1"/>
  <c r="F43" i="1"/>
  <c r="K42" i="1"/>
  <c r="C42" i="1"/>
  <c r="F42" i="1" s="1"/>
  <c r="K41" i="1"/>
  <c r="C41" i="1"/>
  <c r="F41" i="1" s="1"/>
  <c r="K38" i="1"/>
  <c r="C38" i="1"/>
  <c r="F38" i="1" s="1"/>
  <c r="K37" i="1"/>
  <c r="C37" i="1"/>
  <c r="F37" i="1" s="1"/>
  <c r="K34" i="1"/>
  <c r="C34" i="1"/>
  <c r="F34" i="1" s="1"/>
  <c r="K31" i="1"/>
  <c r="F31" i="1"/>
  <c r="K30" i="1"/>
  <c r="F30" i="1"/>
  <c r="K29" i="1"/>
  <c r="C29" i="1"/>
  <c r="F29" i="1" s="1"/>
  <c r="K28" i="1"/>
  <c r="F28" i="1"/>
  <c r="K27" i="1"/>
  <c r="F27" i="1"/>
  <c r="K23" i="1"/>
  <c r="F23" i="1"/>
  <c r="K22" i="1"/>
  <c r="C22" i="1"/>
  <c r="F22" i="1" s="1"/>
  <c r="K21" i="1"/>
  <c r="F21" i="1"/>
  <c r="K20" i="1"/>
  <c r="F20" i="1"/>
  <c r="C20" i="1"/>
  <c r="K17" i="1"/>
  <c r="F17" i="1"/>
  <c r="K16" i="1"/>
  <c r="I16" i="1"/>
  <c r="F16" i="1"/>
  <c r="K15" i="1"/>
  <c r="I15" i="1"/>
  <c r="F15" i="1"/>
  <c r="K14" i="1"/>
  <c r="I14" i="1"/>
  <c r="F14" i="1"/>
  <c r="F84" i="1" l="1"/>
  <c r="G23" i="1"/>
  <c r="F92" i="1" l="1"/>
  <c r="F90" i="1"/>
  <c r="F88" i="1"/>
  <c r="F87" i="1"/>
  <c r="F86" i="1"/>
  <c r="F85" i="1"/>
  <c r="F91" i="1" l="1"/>
  <c r="G14" i="1" s="1"/>
  <c r="G16" i="1" s="1"/>
  <c r="F89" i="1"/>
  <c r="F94" i="1" s="1"/>
  <c r="K94" i="1" s="1"/>
  <c r="K95" i="1" s="1"/>
</calcChain>
</file>

<file path=xl/comments1.xml><?xml version="1.0" encoding="utf-8"?>
<comments xmlns="http://schemas.openxmlformats.org/spreadsheetml/2006/main">
  <authors>
    <author>Misael Avenhame Bello</author>
  </authors>
  <commentList>
    <comment ref="F84" authorId="0" shapeId="0">
      <text>
        <r>
          <rPr>
            <b/>
            <sz val="9"/>
            <color indexed="81"/>
            <rFont val="Tahoma"/>
            <family val="2"/>
          </rPr>
          <t>Misael Avenhame Bello: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4" authorId="0" shapeId="0">
      <text>
        <r>
          <rPr>
            <b/>
            <sz val="9"/>
            <color indexed="81"/>
            <rFont val="Tahoma"/>
            <family val="2"/>
          </rPr>
          <t>Misael Avenhame Bello: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<sst xmlns="http://schemas.openxmlformats.org/spreadsheetml/2006/main" count="170" uniqueCount="112">
  <si>
    <t>DIRECCION GENERAL DE DESARROLLO DE LA COMUNIDAD</t>
  </si>
  <si>
    <t>Departamento de Ingenieria</t>
  </si>
  <si>
    <t xml:space="preserve">Presupuesto </t>
  </si>
  <si>
    <t>REMOSAMIENTO TECHO EN ALUZINC Y PERFIL METALICO DEL CLUB, EL CARMEN EN EL MUNICIPIO CASTILLO, PROVINCIA DUARTE</t>
  </si>
  <si>
    <t>Precio por Unidad</t>
  </si>
  <si>
    <t>Nº</t>
  </si>
  <si>
    <t> Descripcion </t>
  </si>
  <si>
    <t>Cantidad</t>
  </si>
  <si>
    <t>Unidad</t>
  </si>
  <si>
    <t>TOTAL</t>
  </si>
  <si>
    <t>TRABAJOS GENERALES:</t>
  </si>
  <si>
    <t>Descobija de techo existente</t>
  </si>
  <si>
    <t>PA</t>
  </si>
  <si>
    <t xml:space="preserve">Demolicion Muro existente </t>
  </si>
  <si>
    <t>Relleno Compactado</t>
  </si>
  <si>
    <t>M3</t>
  </si>
  <si>
    <t>Bote de escombros</t>
  </si>
  <si>
    <t>2.-</t>
  </si>
  <si>
    <t>MOVIMIENTO DE TIERRA</t>
  </si>
  <si>
    <t>RD$37.55</t>
  </si>
  <si>
    <t xml:space="preserve">EXCAVACION </t>
  </si>
  <si>
    <r>
      <t>M</t>
    </r>
    <r>
      <rPr>
        <vertAlign val="superscript"/>
        <sz val="9"/>
        <rFont val="Arial"/>
        <family val="2"/>
      </rPr>
      <t>3</t>
    </r>
  </si>
  <si>
    <t>RD$32,378.58</t>
  </si>
  <si>
    <t>RELLENO DE REPOSICION</t>
  </si>
  <si>
    <t>BOTE DE MATERIAL INSERVIBLE</t>
  </si>
  <si>
    <t>RELLENO COMPACTADO ( CALICHE Y/O GRAVILLA)</t>
  </si>
  <si>
    <t>RD$2,057.43</t>
  </si>
  <si>
    <t>RD$1,432.27</t>
  </si>
  <si>
    <t>3.-</t>
  </si>
  <si>
    <t>HORMIGON ARMADO EN:</t>
  </si>
  <si>
    <t>RD$1,269.08</t>
  </si>
  <si>
    <t>HORMIGON ARMADO BNP EN:</t>
  </si>
  <si>
    <t>RD$1,465.37</t>
  </si>
  <si>
    <t>3.1.1</t>
  </si>
  <si>
    <t>ZAPATA DE MURO 6"</t>
  </si>
  <si>
    <t>3.1.2</t>
  </si>
  <si>
    <t>ZAPATA DE COLUMNA C1</t>
  </si>
  <si>
    <t>3.1.3</t>
  </si>
  <si>
    <t>ZAPATA HORIMIGON CICLOPEO EN ACERA</t>
  </si>
  <si>
    <t>RD$12,944.07</t>
  </si>
  <si>
    <t>3.1.4</t>
  </si>
  <si>
    <t>Columnas Sanitarias ( 15 x 40)</t>
  </si>
  <si>
    <t>RD$33,751.79</t>
  </si>
  <si>
    <t>3.1.5</t>
  </si>
  <si>
    <t>Col C 2 ( 15 x 30 ) con 6 Ø 1/2"</t>
  </si>
  <si>
    <t>RD$972.77</t>
  </si>
  <si>
    <t>MURO DE BLOQUES</t>
  </si>
  <si>
    <t>bloques hormigon de 6" - 3/8" @ 0.80m</t>
  </si>
  <si>
    <t>M2</t>
  </si>
  <si>
    <t>HORMIGON ARMADO</t>
  </si>
  <si>
    <t>Vigas de Amarres ( 15 x 20 ) con 4 Ø 3/8" S N P</t>
  </si>
  <si>
    <t>m3</t>
  </si>
  <si>
    <t>D1 ( 20 * 20 ) con 3 Ø 1/2"</t>
  </si>
  <si>
    <t xml:space="preserve">TERMINACION DE SUPERFICIE </t>
  </si>
  <si>
    <t xml:space="preserve">fraguache </t>
  </si>
  <si>
    <t>pañete</t>
  </si>
  <si>
    <t xml:space="preserve">cantos </t>
  </si>
  <si>
    <t>ML</t>
  </si>
  <si>
    <t xml:space="preserve">mochetas </t>
  </si>
  <si>
    <t>PINTURA</t>
  </si>
  <si>
    <t xml:space="preserve">Pintura Pared </t>
  </si>
  <si>
    <t>ELECTRICIDAD</t>
  </si>
  <si>
    <t>Salidas de Luces de Techo</t>
  </si>
  <si>
    <t>UNID</t>
  </si>
  <si>
    <t>Salida de Interructores Sencillos</t>
  </si>
  <si>
    <t>Salida de Interructores Doble</t>
  </si>
  <si>
    <t>Salida de tomacorriente de 110V</t>
  </si>
  <si>
    <t>Abanicos de techo KDK (con instalacion )</t>
  </si>
  <si>
    <t xml:space="preserve">Panel de Distribución  4/8 espacios  circuito </t>
  </si>
  <si>
    <t>TERMINACION DE TECHO</t>
  </si>
  <si>
    <t xml:space="preserve">Aluzin canalados 14 pies </t>
  </si>
  <si>
    <t>und</t>
  </si>
  <si>
    <t>Perfil Garbanizado 2*4 grueso Bajante (2 metros)</t>
  </si>
  <si>
    <t>Perfil Garbanizado 2*4 grueso Durmiente</t>
  </si>
  <si>
    <t>Perfil Garbanizado 2*1 grueso</t>
  </si>
  <si>
    <t>Electrodo universal</t>
  </si>
  <si>
    <t>Pintura en Oxido gris Industrial</t>
  </si>
  <si>
    <t>Discos de corte  y Tornillos ( varios tamaños )</t>
  </si>
  <si>
    <t>Caballete aluzin</t>
  </si>
  <si>
    <t>Mano de Obra</t>
  </si>
  <si>
    <t>PISOS</t>
  </si>
  <si>
    <t xml:space="preserve">Pisos de Ceramica alto transito ( 0.50 * 0.50 ) </t>
  </si>
  <si>
    <t xml:space="preserve">Zocalo de Ceramica ( 0.50 * 0.07 ) </t>
  </si>
  <si>
    <t>VENTANA</t>
  </si>
  <si>
    <t>V 1 ( 0.80 * 1.10 ) 4 Unid. Salomonica Aluminio AA</t>
  </si>
  <si>
    <t>P2</t>
  </si>
  <si>
    <t>V 2 ( 1.80 * 1.10 ) 6 Unid. Salomonica Aluminio AA</t>
  </si>
  <si>
    <t>PORTAJE</t>
  </si>
  <si>
    <t>P 1 ( 2.00 * 2.70 ) 1 Unid en Metal Tola</t>
  </si>
  <si>
    <t>MISCELANEOS :</t>
  </si>
  <si>
    <t>Reparacion de puerta principal</t>
  </si>
  <si>
    <t xml:space="preserve">Pintura mantenimiento en hierros </t>
  </si>
  <si>
    <t>P.A</t>
  </si>
  <si>
    <t>Limpieza Final</t>
  </si>
  <si>
    <t>10% Direccion Tecnica</t>
  </si>
  <si>
    <t xml:space="preserve"> 3% Gastos Administrativos</t>
  </si>
  <si>
    <t>SUB-TOTAL GENERAL</t>
  </si>
  <si>
    <t>3% Transporte</t>
  </si>
  <si>
    <t>1% Ley Laboral</t>
  </si>
  <si>
    <t>CODIA 1x1000</t>
  </si>
  <si>
    <t>4.5% Seguro y Fianzas</t>
  </si>
  <si>
    <t>18% ITBIS a la Diterccion Tecnica</t>
  </si>
  <si>
    <t>5% Imprevisto</t>
  </si>
  <si>
    <t>Total</t>
  </si>
  <si>
    <t>REVISADO POR:</t>
  </si>
  <si>
    <t>____________________________________</t>
  </si>
  <si>
    <t>PREPARADO POR:</t>
  </si>
  <si>
    <t>APROBADO POR:</t>
  </si>
  <si>
    <t>Ing. Chicho Valdez M</t>
  </si>
  <si>
    <t>_____________________________</t>
  </si>
  <si>
    <t>Ing. Misael A. Bello V.</t>
  </si>
  <si>
    <t>Ing. German Tavera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</si>
</sst>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[Red]0.00"/>
    <numFmt numFmtId="165" formatCode="#,##0.00;[Red]#,##0.00"/>
    <numFmt numFmtId="166" formatCode="&quot;RD$&quot;#,##0.00"/>
    <numFmt numFmtId="167" formatCode="#,##0.000000"/>
    <numFmt numFmtId="168" formatCode="#,##0.0000000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Eras Demi ITC"/>
      <family val="2"/>
    </font>
    <font>
      <sz val="10"/>
      <color theme="9" tint="-0.249977111117893"/>
      <name val="Eras Demi ITC"/>
      <family val="2"/>
    </font>
    <font>
      <b/>
      <sz val="14"/>
      <name val="Eras Demi ITC"/>
      <family val="2"/>
    </font>
    <font>
      <sz val="10"/>
      <name val="Eras Demi ITC"/>
      <family val="2"/>
    </font>
    <font>
      <b/>
      <sz val="10"/>
      <color rgb="FFFF0000"/>
      <name val="BankGothic Lt BT"/>
      <family val="2"/>
    </font>
    <font>
      <sz val="8"/>
      <name val="Eras Demi ITC"/>
      <family val="2"/>
    </font>
    <font>
      <b/>
      <sz val="10"/>
      <color theme="3"/>
      <name val="Swis721 LtEx BT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9" tint="-0.249977111117893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6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0"/>
      <color theme="1"/>
      <name val="Eras Demi ITC"/>
      <family val="2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50">
    <xf numFmtId="0" fontId="0" fillId="0" borderId="0" xfId="0"/>
    <xf numFmtId="0" fontId="2" fillId="0" borderId="0" xfId="2" applyFont="1" applyAlignment="1">
      <alignment horizontal="right"/>
    </xf>
    <xf numFmtId="14" fontId="3" fillId="0" borderId="0" xfId="2" applyNumberFormat="1" applyFont="1" applyAlignment="1">
      <alignment horizontal="left"/>
    </xf>
    <xf numFmtId="43" fontId="4" fillId="0" borderId="0" xfId="1" applyFont="1" applyAlignment="1"/>
    <xf numFmtId="0" fontId="5" fillId="0" borderId="0" xfId="2" applyFont="1" applyAlignment="1">
      <alignment horizontal="left"/>
    </xf>
    <xf numFmtId="0" fontId="5" fillId="0" borderId="0" xfId="2" applyFont="1"/>
    <xf numFmtId="43" fontId="5" fillId="0" borderId="0" xfId="2" applyNumberFormat="1" applyFont="1"/>
    <xf numFmtId="0" fontId="2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3" fillId="0" borderId="0" xfId="2" applyFont="1"/>
    <xf numFmtId="43" fontId="5" fillId="0" borderId="0" xfId="1" applyFont="1"/>
    <xf numFmtId="0" fontId="7" fillId="0" borderId="0" xfId="2" applyFont="1"/>
    <xf numFmtId="0" fontId="9" fillId="0" borderId="0" xfId="2" applyFont="1" applyAlignment="1"/>
    <xf numFmtId="0" fontId="8" fillId="0" borderId="0" xfId="2" applyFont="1" applyAlignment="1">
      <alignment vertical="top"/>
    </xf>
    <xf numFmtId="0" fontId="8" fillId="0" borderId="0" xfId="2" applyFont="1" applyAlignment="1">
      <alignment horizontal="right" vertical="top"/>
    </xf>
    <xf numFmtId="43" fontId="8" fillId="0" borderId="0" xfId="1" applyFont="1" applyAlignment="1">
      <alignment vertical="top"/>
    </xf>
    <xf numFmtId="0" fontId="10" fillId="0" borderId="0" xfId="2" applyFont="1"/>
    <xf numFmtId="0" fontId="1" fillId="0" borderId="0" xfId="2" applyFont="1"/>
    <xf numFmtId="0" fontId="1" fillId="0" borderId="0" xfId="2" applyFont="1" applyAlignment="1">
      <alignment horizontal="right"/>
    </xf>
    <xf numFmtId="0" fontId="11" fillId="0" borderId="0" xfId="2" applyFont="1"/>
    <xf numFmtId="0" fontId="1" fillId="2" borderId="2" xfId="2" applyFont="1" applyFill="1" applyBorder="1"/>
    <xf numFmtId="43" fontId="1" fillId="0" borderId="0" xfId="2" applyNumberFormat="1" applyFont="1"/>
    <xf numFmtId="0" fontId="10" fillId="2" borderId="3" xfId="2" applyFont="1" applyFill="1" applyBorder="1" applyAlignment="1">
      <alignment horizontal="center" vertical="center"/>
    </xf>
    <xf numFmtId="44" fontId="10" fillId="2" borderId="4" xfId="2" applyNumberFormat="1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right" vertical="center"/>
    </xf>
    <xf numFmtId="0" fontId="12" fillId="2" borderId="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43" fontId="10" fillId="0" borderId="0" xfId="2" applyNumberFormat="1" applyFont="1" applyAlignment="1">
      <alignment vertical="center"/>
    </xf>
    <xf numFmtId="0" fontId="10" fillId="0" borderId="7" xfId="2" applyFont="1" applyBorder="1" applyAlignment="1">
      <alignment horizontal="center" vertical="center"/>
    </xf>
    <xf numFmtId="44" fontId="10" fillId="0" borderId="7" xfId="2" applyNumberFormat="1" applyFont="1" applyBorder="1" applyAlignment="1">
      <alignment horizontal="center" vertical="center"/>
    </xf>
    <xf numFmtId="0" fontId="10" fillId="0" borderId="7" xfId="2" applyFont="1" applyBorder="1" applyAlignment="1">
      <alignment horizontal="right" vertical="center"/>
    </xf>
    <xf numFmtId="43" fontId="10" fillId="0" borderId="7" xfId="1" applyFont="1" applyBorder="1" applyAlignment="1">
      <alignment horizontal="center" vertical="center" wrapText="1"/>
    </xf>
    <xf numFmtId="4" fontId="13" fillId="2" borderId="7" xfId="3" applyNumberFormat="1" applyFont="1" applyFill="1" applyBorder="1" applyAlignment="1">
      <alignment horizontal="right" vertical="top"/>
    </xf>
    <xf numFmtId="0" fontId="10" fillId="0" borderId="8" xfId="2" applyFont="1" applyBorder="1" applyAlignment="1">
      <alignment horizontal="right"/>
    </xf>
    <xf numFmtId="0" fontId="10" fillId="0" borderId="8" xfId="2" applyFont="1" applyBorder="1"/>
    <xf numFmtId="164" fontId="13" fillId="0" borderId="8" xfId="2" applyNumberFormat="1" applyFont="1" applyBorder="1" applyAlignment="1">
      <alignment horizontal="right"/>
    </xf>
    <xf numFmtId="0" fontId="13" fillId="0" borderId="8" xfId="2" applyFont="1" applyBorder="1" applyAlignment="1">
      <alignment horizontal="centerContinuous"/>
    </xf>
    <xf numFmtId="43" fontId="13" fillId="0" borderId="8" xfId="1" applyFont="1" applyBorder="1"/>
    <xf numFmtId="4" fontId="10" fillId="2" borderId="8" xfId="3" applyNumberFormat="1" applyFont="1" applyFill="1" applyBorder="1" applyAlignment="1">
      <alignment horizontal="right" vertical="top"/>
    </xf>
    <xf numFmtId="43" fontId="10" fillId="0" borderId="0" xfId="4" applyFont="1"/>
    <xf numFmtId="43" fontId="10" fillId="0" borderId="0" xfId="2" applyNumberFormat="1" applyFont="1"/>
    <xf numFmtId="0" fontId="13" fillId="0" borderId="8" xfId="2" applyFont="1" applyBorder="1" applyAlignment="1">
      <alignment horizontal="right"/>
    </xf>
    <xf numFmtId="0" fontId="13" fillId="0" borderId="8" xfId="2" applyFont="1" applyBorder="1"/>
    <xf numFmtId="165" fontId="13" fillId="0" borderId="8" xfId="2" applyNumberFormat="1" applyFont="1" applyBorder="1" applyAlignment="1">
      <alignment horizontal="right"/>
    </xf>
    <xf numFmtId="43" fontId="14" fillId="2" borderId="8" xfId="4" applyFont="1" applyFill="1" applyBorder="1" applyAlignment="1">
      <alignment horizontal="center" vertical="top"/>
    </xf>
    <xf numFmtId="166" fontId="13" fillId="0" borderId="0" xfId="2" applyNumberFormat="1" applyFont="1"/>
    <xf numFmtId="43" fontId="13" fillId="0" borderId="0" xfId="4" applyFont="1"/>
    <xf numFmtId="43" fontId="13" fillId="0" borderId="0" xfId="2" applyNumberFormat="1" applyFont="1"/>
    <xf numFmtId="0" fontId="13" fillId="0" borderId="0" xfId="2" applyFont="1"/>
    <xf numFmtId="43" fontId="13" fillId="0" borderId="0" xfId="1" applyFont="1"/>
    <xf numFmtId="0" fontId="13" fillId="0" borderId="8" xfId="2" applyFont="1" applyBorder="1" applyAlignment="1">
      <alignment wrapText="1"/>
    </xf>
    <xf numFmtId="4" fontId="13" fillId="2" borderId="8" xfId="3" applyNumberFormat="1" applyFont="1" applyFill="1" applyBorder="1" applyAlignment="1">
      <alignment horizontal="right" vertical="top"/>
    </xf>
    <xf numFmtId="0" fontId="15" fillId="0" borderId="8" xfId="3" applyFont="1" applyBorder="1" applyAlignment="1">
      <alignment horizontal="right"/>
    </xf>
    <xf numFmtId="0" fontId="15" fillId="0" borderId="8" xfId="3" applyFont="1" applyBorder="1"/>
    <xf numFmtId="4" fontId="15" fillId="0" borderId="8" xfId="3" applyNumberFormat="1" applyFont="1" applyBorder="1" applyAlignment="1">
      <alignment horizontal="right"/>
    </xf>
    <xf numFmtId="0" fontId="15" fillId="0" borderId="8" xfId="3" applyFont="1" applyBorder="1" applyAlignment="1">
      <alignment horizontal="center"/>
    </xf>
    <xf numFmtId="4" fontId="15" fillId="0" borderId="8" xfId="3" applyNumberFormat="1" applyFont="1" applyBorder="1" applyAlignment="1">
      <alignment horizontal="center"/>
    </xf>
    <xf numFmtId="4" fontId="10" fillId="2" borderId="9" xfId="3" applyNumberFormat="1" applyFont="1" applyFill="1" applyBorder="1" applyAlignment="1">
      <alignment horizontal="right" vertical="top"/>
    </xf>
    <xf numFmtId="0" fontId="13" fillId="0" borderId="0" xfId="2" applyFont="1" applyAlignment="1">
      <alignment vertical="center"/>
    </xf>
    <xf numFmtId="43" fontId="13" fillId="0" borderId="0" xfId="5" applyFont="1" applyAlignment="1">
      <alignment vertical="center"/>
    </xf>
    <xf numFmtId="0" fontId="16" fillId="0" borderId="8" xfId="3" applyFont="1" applyBorder="1" applyAlignment="1">
      <alignment horizontal="right"/>
    </xf>
    <xf numFmtId="0" fontId="16" fillId="0" borderId="8" xfId="3" applyFont="1" applyBorder="1"/>
    <xf numFmtId="4" fontId="13" fillId="0" borderId="8" xfId="3" applyNumberFormat="1" applyFont="1" applyBorder="1" applyAlignment="1">
      <alignment horizontal="right"/>
    </xf>
    <xf numFmtId="0" fontId="13" fillId="0" borderId="8" xfId="3" applyFont="1" applyBorder="1" applyAlignment="1">
      <alignment horizontal="center"/>
    </xf>
    <xf numFmtId="4" fontId="13" fillId="0" borderId="8" xfId="3" applyNumberFormat="1" applyFont="1" applyBorder="1" applyAlignment="1">
      <alignment horizontal="center"/>
    </xf>
    <xf numFmtId="0" fontId="18" fillId="0" borderId="8" xfId="3" applyFont="1" applyBorder="1"/>
    <xf numFmtId="0" fontId="19" fillId="0" borderId="8" xfId="3" applyFont="1" applyBorder="1"/>
    <xf numFmtId="0" fontId="19" fillId="0" borderId="8" xfId="3" applyFont="1" applyBorder="1" applyAlignment="1">
      <alignment horizontal="center"/>
    </xf>
    <xf numFmtId="164" fontId="10" fillId="0" borderId="8" xfId="2" applyNumberFormat="1" applyFont="1" applyBorder="1" applyAlignment="1">
      <alignment horizontal="right"/>
    </xf>
    <xf numFmtId="0" fontId="10" fillId="0" borderId="8" xfId="2" applyFont="1" applyBorder="1" applyAlignment="1">
      <alignment horizontal="centerContinuous"/>
    </xf>
    <xf numFmtId="43" fontId="10" fillId="0" borderId="8" xfId="1" applyFont="1" applyBorder="1"/>
    <xf numFmtId="167" fontId="13" fillId="0" borderId="8" xfId="2" applyNumberFormat="1" applyFont="1" applyBorder="1" applyAlignment="1">
      <alignment horizontal="right"/>
    </xf>
    <xf numFmtId="0" fontId="13" fillId="0" borderId="8" xfId="2" applyFont="1" applyBorder="1" applyAlignment="1">
      <alignment horizontal="center"/>
    </xf>
    <xf numFmtId="43" fontId="13" fillId="0" borderId="8" xfId="1" applyFont="1" applyBorder="1" applyAlignment="1">
      <alignment horizontal="right"/>
    </xf>
    <xf numFmtId="0" fontId="10" fillId="0" borderId="8" xfId="3" applyFont="1" applyFill="1" applyBorder="1" applyAlignment="1">
      <alignment horizontal="left" vertical="center"/>
    </xf>
    <xf numFmtId="4" fontId="10" fillId="0" borderId="8" xfId="3" applyNumberFormat="1" applyFont="1" applyFill="1" applyBorder="1" applyAlignment="1">
      <alignment horizontal="right" vertical="top"/>
    </xf>
    <xf numFmtId="0" fontId="10" fillId="0" borderId="8" xfId="3" applyFont="1" applyFill="1" applyBorder="1" applyAlignment="1">
      <alignment horizontal="center" vertical="top"/>
    </xf>
    <xf numFmtId="43" fontId="10" fillId="0" borderId="8" xfId="4" applyFont="1" applyFill="1" applyBorder="1" applyAlignment="1">
      <alignment horizontal="center" vertical="top"/>
    </xf>
    <xf numFmtId="0" fontId="13" fillId="0" borderId="8" xfId="3" applyFont="1" applyFill="1" applyBorder="1" applyAlignment="1">
      <alignment horizontal="right"/>
    </xf>
    <xf numFmtId="0" fontId="13" fillId="0" borderId="8" xfId="3" applyFont="1" applyFill="1" applyBorder="1" applyAlignment="1">
      <alignment horizontal="left" vertical="center"/>
    </xf>
    <xf numFmtId="4" fontId="13" fillId="0" borderId="8" xfId="3" applyNumberFormat="1" applyFont="1" applyFill="1" applyBorder="1" applyAlignment="1">
      <alignment horizontal="right" vertical="top"/>
    </xf>
    <xf numFmtId="0" fontId="13" fillId="0" borderId="8" xfId="3" applyFont="1" applyFill="1" applyBorder="1" applyAlignment="1">
      <alignment horizontal="center" vertical="top"/>
    </xf>
    <xf numFmtId="43" fontId="13" fillId="0" borderId="8" xfId="4" applyFont="1" applyFill="1" applyBorder="1" applyAlignment="1">
      <alignment horizontal="center" vertical="top"/>
    </xf>
    <xf numFmtId="2" fontId="13" fillId="0" borderId="8" xfId="2" applyNumberFormat="1" applyFont="1" applyBorder="1" applyAlignment="1">
      <alignment horizontal="right"/>
    </xf>
    <xf numFmtId="2" fontId="10" fillId="0" borderId="8" xfId="2" applyNumberFormat="1" applyFont="1" applyBorder="1" applyAlignment="1">
      <alignment horizontal="right"/>
    </xf>
    <xf numFmtId="0" fontId="10" fillId="0" borderId="8" xfId="2" applyFont="1" applyBorder="1" applyAlignment="1">
      <alignment horizontal="center"/>
    </xf>
    <xf numFmtId="43" fontId="10" fillId="0" borderId="8" xfId="1" applyFont="1" applyBorder="1" applyAlignment="1">
      <alignment horizontal="right"/>
    </xf>
    <xf numFmtId="0" fontId="10" fillId="0" borderId="8" xfId="3" applyFont="1" applyFill="1" applyBorder="1" applyAlignment="1">
      <alignment horizontal="right"/>
    </xf>
    <xf numFmtId="4" fontId="21" fillId="0" borderId="0" xfId="6" applyNumberFormat="1" applyFont="1"/>
    <xf numFmtId="43" fontId="21" fillId="0" borderId="0" xfId="6" applyNumberFormat="1" applyFont="1"/>
    <xf numFmtId="0" fontId="21" fillId="0" borderId="0" xfId="6" applyFont="1"/>
    <xf numFmtId="0" fontId="14" fillId="0" borderId="0" xfId="6" applyFont="1" applyBorder="1" applyAlignment="1">
      <alignment horizontal="left" vertical="center"/>
    </xf>
    <xf numFmtId="0" fontId="14" fillId="0" borderId="0" xfId="6" applyFont="1" applyBorder="1" applyAlignment="1">
      <alignment horizontal="center" vertical="center" wrapText="1"/>
    </xf>
    <xf numFmtId="0" fontId="21" fillId="2" borderId="4" xfId="6" applyFont="1" applyFill="1" applyBorder="1" applyAlignment="1">
      <alignment horizontal="right" vertical="center"/>
    </xf>
    <xf numFmtId="43" fontId="21" fillId="2" borderId="10" xfId="6" applyNumberFormat="1" applyFont="1" applyFill="1" applyBorder="1" applyAlignment="1">
      <alignment horizontal="right" vertical="center"/>
    </xf>
    <xf numFmtId="43" fontId="22" fillId="2" borderId="10" xfId="1" applyFont="1" applyFill="1" applyBorder="1" applyAlignment="1">
      <alignment horizontal="right" vertical="center"/>
    </xf>
    <xf numFmtId="43" fontId="23" fillId="2" borderId="3" xfId="4" applyFont="1" applyFill="1" applyBorder="1" applyAlignment="1">
      <alignment vertical="center"/>
    </xf>
    <xf numFmtId="0" fontId="21" fillId="0" borderId="0" xfId="6" applyFont="1" applyAlignment="1"/>
    <xf numFmtId="0" fontId="21" fillId="0" borderId="0" xfId="6" applyFont="1" applyAlignment="1">
      <alignment horizontal="right"/>
    </xf>
    <xf numFmtId="43" fontId="21" fillId="0" borderId="0" xfId="1" applyFont="1" applyAlignment="1">
      <alignment horizontal="right" vertical="center"/>
    </xf>
    <xf numFmtId="43" fontId="21" fillId="0" borderId="11" xfId="4" applyFont="1" applyFill="1" applyBorder="1" applyAlignment="1">
      <alignment vertical="center"/>
    </xf>
    <xf numFmtId="0" fontId="21" fillId="0" borderId="0" xfId="6" applyFont="1" applyAlignment="1">
      <alignment vertical="center"/>
    </xf>
    <xf numFmtId="0" fontId="21" fillId="0" borderId="0" xfId="6" applyFont="1" applyAlignment="1">
      <alignment horizontal="right" vertical="center"/>
    </xf>
    <xf numFmtId="0" fontId="15" fillId="0" borderId="0" xfId="3" applyFont="1" applyAlignment="1">
      <alignment horizontal="center"/>
    </xf>
    <xf numFmtId="43" fontId="24" fillId="0" borderId="0" xfId="1" applyFont="1" applyAlignment="1">
      <alignment horizontal="center"/>
    </xf>
    <xf numFmtId="43" fontId="21" fillId="0" borderId="0" xfId="6" applyNumberFormat="1" applyFont="1" applyBorder="1"/>
    <xf numFmtId="43" fontId="21" fillId="0" borderId="0" xfId="4" applyFont="1"/>
    <xf numFmtId="43" fontId="25" fillId="0" borderId="0" xfId="1" applyFont="1" applyBorder="1" applyAlignment="1">
      <alignment horizontal="center"/>
    </xf>
    <xf numFmtId="43" fontId="26" fillId="0" borderId="0" xfId="6" applyNumberFormat="1" applyFont="1" applyBorder="1"/>
    <xf numFmtId="0" fontId="26" fillId="0" borderId="0" xfId="6" applyFont="1"/>
    <xf numFmtId="0" fontId="21" fillId="0" borderId="0" xfId="6" applyFont="1" applyAlignment="1">
      <alignment vertical="center" wrapText="1"/>
    </xf>
    <xf numFmtId="0" fontId="27" fillId="0" borderId="0" xfId="6" applyFont="1" applyAlignment="1">
      <alignment horizontal="right"/>
    </xf>
    <xf numFmtId="0" fontId="27" fillId="0" borderId="0" xfId="6" applyFont="1"/>
    <xf numFmtId="43" fontId="26" fillId="0" borderId="0" xfId="1" applyFont="1" applyAlignment="1">
      <alignment horizontal="right" vertical="center"/>
    </xf>
    <xf numFmtId="43" fontId="27" fillId="0" borderId="11" xfId="4" applyFont="1" applyFill="1" applyBorder="1" applyAlignment="1">
      <alignment vertical="center"/>
    </xf>
    <xf numFmtId="0" fontId="28" fillId="0" borderId="0" xfId="6" applyFont="1"/>
    <xf numFmtId="43" fontId="28" fillId="0" borderId="0" xfId="6" applyNumberFormat="1" applyFont="1"/>
    <xf numFmtId="43" fontId="28" fillId="0" borderId="0" xfId="1" applyFont="1"/>
    <xf numFmtId="0" fontId="21" fillId="0" borderId="0" xfId="6" quotePrefix="1" applyFont="1" applyAlignment="1">
      <alignment vertical="center"/>
    </xf>
    <xf numFmtId="0" fontId="21" fillId="0" borderId="0" xfId="6" applyFont="1" applyAlignment="1">
      <alignment horizontal="left" vertical="center"/>
    </xf>
    <xf numFmtId="43" fontId="21" fillId="0" borderId="0" xfId="6" applyNumberFormat="1" applyFont="1" applyAlignment="1">
      <alignment horizontal="right" vertical="center"/>
    </xf>
    <xf numFmtId="43" fontId="23" fillId="2" borderId="12" xfId="1" applyFont="1" applyFill="1" applyBorder="1" applyAlignment="1">
      <alignment horizontal="right" vertical="center"/>
    </xf>
    <xf numFmtId="166" fontId="23" fillId="2" borderId="12" xfId="6" applyNumberFormat="1" applyFont="1" applyFill="1" applyBorder="1" applyAlignment="1">
      <alignment vertical="center"/>
    </xf>
    <xf numFmtId="166" fontId="28" fillId="0" borderId="0" xfId="6" applyNumberFormat="1" applyFont="1"/>
    <xf numFmtId="43" fontId="23" fillId="0" borderId="0" xfId="1" applyFont="1" applyFill="1" applyBorder="1" applyAlignment="1">
      <alignment horizontal="right" vertical="center"/>
    </xf>
    <xf numFmtId="168" fontId="28" fillId="0" borderId="0" xfId="6" applyNumberFormat="1" applyFont="1"/>
    <xf numFmtId="43" fontId="29" fillId="0" borderId="0" xfId="4" applyFont="1" applyAlignment="1">
      <alignment horizontal="right"/>
    </xf>
    <xf numFmtId="43" fontId="15" fillId="0" borderId="0" xfId="4" applyFont="1" applyAlignment="1">
      <alignment horizontal="center"/>
    </xf>
    <xf numFmtId="43" fontId="15" fillId="0" borderId="0" xfId="1" applyFont="1" applyAlignment="1">
      <alignment horizontal="center"/>
    </xf>
    <xf numFmtId="0" fontId="5" fillId="0" borderId="0" xfId="6" applyFont="1"/>
    <xf numFmtId="43" fontId="5" fillId="0" borderId="0" xfId="6" applyNumberFormat="1" applyFont="1"/>
    <xf numFmtId="0" fontId="24" fillId="0" borderId="0" xfId="3" applyFont="1" applyAlignment="1">
      <alignment horizontal="center"/>
    </xf>
    <xf numFmtId="43" fontId="20" fillId="0" borderId="0" xfId="4" applyFont="1" applyAlignment="1">
      <alignment horizontal="right"/>
    </xf>
    <xf numFmtId="43" fontId="24" fillId="0" borderId="0" xfId="4" applyFont="1" applyAlignment="1">
      <alignment horizontal="center"/>
    </xf>
    <xf numFmtId="0" fontId="25" fillId="0" borderId="0" xfId="3" applyFont="1" applyBorder="1" applyAlignment="1">
      <alignment horizontal="center"/>
    </xf>
    <xf numFmtId="43" fontId="25" fillId="0" borderId="0" xfId="4" applyFont="1" applyBorder="1" applyAlignment="1">
      <alignment horizontal="center"/>
    </xf>
    <xf numFmtId="43" fontId="24" fillId="0" borderId="0" xfId="4" applyFont="1" applyBorder="1" applyAlignment="1">
      <alignment horizontal="right"/>
    </xf>
    <xf numFmtId="2" fontId="24" fillId="0" borderId="0" xfId="6" applyNumberFormat="1" applyFont="1" applyBorder="1" applyAlignment="1">
      <alignment horizontal="center" wrapText="1"/>
    </xf>
    <xf numFmtId="0" fontId="24" fillId="0" borderId="0" xfId="0" applyFont="1" applyBorder="1" applyAlignment="1">
      <alignment wrapText="1"/>
    </xf>
    <xf numFmtId="43" fontId="24" fillId="0" borderId="0" xfId="4" applyFont="1" applyBorder="1" applyAlignment="1">
      <alignment horizontal="right" wrapText="1"/>
    </xf>
    <xf numFmtId="43" fontId="24" fillId="0" borderId="0" xfId="4" applyFont="1" applyBorder="1" applyAlignment="1">
      <alignment horizontal="center" wrapText="1"/>
    </xf>
    <xf numFmtId="43" fontId="24" fillId="0" borderId="0" xfId="4" applyFont="1" applyBorder="1" applyAlignment="1">
      <alignment wrapText="1"/>
    </xf>
    <xf numFmtId="0" fontId="2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top"/>
    </xf>
    <xf numFmtId="49" fontId="10" fillId="0" borderId="0" xfId="2" applyNumberFormat="1" applyFont="1" applyAlignment="1">
      <alignment horizontal="left" wrapText="1"/>
    </xf>
    <xf numFmtId="0" fontId="10" fillId="0" borderId="0" xfId="2" applyFont="1" applyAlignment="1">
      <alignment horizontal="left" wrapText="1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5" xfId="1" applyFont="1" applyFill="1" applyBorder="1" applyAlignment="1">
      <alignment horizontal="center" vertical="center" wrapText="1"/>
    </xf>
  </cellXfs>
  <cellStyles count="7">
    <cellStyle name="Millares" xfId="1" builtinId="3"/>
    <cellStyle name="Millares 2 2" xfId="4"/>
    <cellStyle name="Millares 3" xfId="5"/>
    <cellStyle name="Normal" xfId="0" builtinId="0"/>
    <cellStyle name="Normal 2" xfId="6"/>
    <cellStyle name="Normal 3" xfId="2"/>
    <cellStyle name="Normal_CUBICACIONES cm Jaibon Mao techo inclinad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1539240</xdr:colOff>
      <xdr:row>0</xdr:row>
      <xdr:rowOff>68580</xdr:rowOff>
    </xdr:from>
    <xdr:to>
      <xdr:col>4</xdr:col>
      <xdr:colOff>15240</xdr:colOff>
      <xdr:row>4</xdr:row>
      <xdr:rowOff>83820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606"/>
        <a:stretch>
          <a:fillRect/>
        </a:stretch>
      </xdr:blipFill>
      <xdr:spPr bwMode="auto">
        <a:xfrm>
          <a:off x="2004060" y="68580"/>
          <a:ext cx="298704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CONASER\EXCELL\Analisis%20horm2%20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%20horm5%202007%20(%20nuevo%2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Trabajo\Excell%20Nuevo\Precios\Analisis%20horm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gdc\ca&#241;adas\ANALISIS%20PROCOMUNIDA%20Marzo%20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CONASER\EXCELL\Analisis2%20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2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Documents%20and%20Settings\Wilfredo%20Burgos\Configuraci&#243;n%20local\Archivos%20temporales%20de%20Internet\Content.IE5\WLA70BIL\Analisis2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Documents%20and%20Settings\Dibujante\Mis%20documentos\Mis%20archivos%20recibidos\Copia%20de%20Analisis2%202007-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alisis%20Caba&#241;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TERRENA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%20horm%202007Oc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T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hormigon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horm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68">
          <cell r="F68">
            <v>150</v>
          </cell>
        </row>
        <row r="135">
          <cell r="F135">
            <v>450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137">
          <cell r="F137">
            <v>140</v>
          </cell>
        </row>
        <row r="139">
          <cell r="F139">
            <v>225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34">
          <cell r="F34">
            <v>600</v>
          </cell>
        </row>
        <row r="44">
          <cell r="F44">
            <v>500</v>
          </cell>
        </row>
        <row r="47">
          <cell r="F47">
            <v>550</v>
          </cell>
        </row>
        <row r="49">
          <cell r="F49">
            <v>600</v>
          </cell>
        </row>
        <row r="66">
          <cell r="F66">
            <v>35</v>
          </cell>
        </row>
        <row r="139">
          <cell r="F139">
            <v>160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Portada"/>
      <sheetName val="Indice"/>
      <sheetName val="Analisis de Costos"/>
      <sheetName val="ANALISIS VERJA MALLA CICLONICA"/>
      <sheetName val="Analisis Enchache "/>
      <sheetName val="Materiales"/>
      <sheetName val="Mano de Obra"/>
      <sheetName val="Otros"/>
      <sheetName val="Cotizacion de Materiales"/>
      <sheetName val="Cotización M. de Obra"/>
      <sheetName val="Cotizacion de Materiales (2)"/>
    </sheetNames>
    <sheetDataSet>
      <sheetData sheetId="0"/>
      <sheetData sheetId="1"/>
      <sheetData sheetId="2"/>
      <sheetData sheetId="3">
        <row r="52">
          <cell r="A52" t="str">
            <v>3</v>
          </cell>
        </row>
      </sheetData>
      <sheetData sheetId="4"/>
      <sheetData sheetId="5"/>
      <sheetData sheetId="6">
        <row r="241">
          <cell r="C241">
            <v>655.4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  <sheetName val="Analisis2 2007"/>
    </sheetNames>
    <sheetDataSet>
      <sheetData sheetId="0" refreshError="1">
        <row r="122">
          <cell r="F122">
            <v>105</v>
          </cell>
        </row>
        <row r="125">
          <cell r="F125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  <sheetName val="Analisis2 2007"/>
    </sheetNames>
    <sheetDataSet>
      <sheetData sheetId="0" refreshError="1">
        <row r="116">
          <cell r="F116">
            <v>110</v>
          </cell>
        </row>
        <row r="128">
          <cell r="F128">
            <v>40</v>
          </cell>
        </row>
        <row r="133">
          <cell r="F133">
            <v>180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</sheetNames>
    <sheetDataSet>
      <sheetData sheetId="0" refreshError="1">
        <row r="77">
          <cell r="F77">
            <v>8.5</v>
          </cell>
        </row>
        <row r="98">
          <cell r="F98">
            <v>200</v>
          </cell>
        </row>
        <row r="100">
          <cell r="F100">
            <v>120</v>
          </cell>
        </row>
        <row r="134">
          <cell r="F134">
            <v>240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</sheetNames>
    <sheetDataSet>
      <sheetData sheetId="0">
        <row r="163">
          <cell r="F163">
            <v>745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Asfalto"/>
      <sheetName val="MovT"/>
      <sheetName val="Hormigones"/>
      <sheetName val="muros"/>
      <sheetName val="Electricas"/>
      <sheetName val="Sanitaria"/>
    </sheetNames>
    <sheetDataSet>
      <sheetData sheetId="0" refreshError="1">
        <row r="13">
          <cell r="F13">
            <v>1674.9999999999998</v>
          </cell>
        </row>
        <row r="19">
          <cell r="F19">
            <v>510</v>
          </cell>
        </row>
        <row r="20">
          <cell r="F20">
            <v>500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Asfaltos"/>
      <sheetName val="Mov"/>
      <sheetName val="Muros"/>
      <sheetName val="Pisos"/>
      <sheetName val="ELECTRICOS"/>
      <sheetName val="SANITARIO"/>
    </sheetNames>
    <sheetDataSet>
      <sheetData sheetId="0" refreshError="1">
        <row r="23">
          <cell r="F23">
            <v>440</v>
          </cell>
        </row>
        <row r="24">
          <cell r="F24">
            <v>480</v>
          </cell>
        </row>
        <row r="113">
          <cell r="F113">
            <v>28</v>
          </cell>
        </row>
        <row r="114">
          <cell r="F114">
            <v>22</v>
          </cell>
        </row>
        <row r="119">
          <cell r="F119">
            <v>12</v>
          </cell>
        </row>
        <row r="120">
          <cell r="F120">
            <v>12</v>
          </cell>
        </row>
        <row r="124">
          <cell r="F124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81">
          <cell r="F81">
            <v>150</v>
          </cell>
        </row>
        <row r="136">
          <cell r="F136">
            <v>140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OTROS"/>
      <sheetName val="Precio"/>
      <sheetName val="Hormigon"/>
      <sheetName val="muros"/>
      <sheetName val="Sanitaria"/>
      <sheetName val="Electrica"/>
      <sheetName val="Asfaltos"/>
      <sheetName val="Mov"/>
      <sheetName val="Pisos"/>
      <sheetName val="ELECTRICOS"/>
      <sheetName val="SANITARIO"/>
      <sheetName val="Termi"/>
      <sheetName val="Mov (2)"/>
    </sheetNames>
    <sheetDataSet>
      <sheetData sheetId="0"/>
      <sheetData sheetId="1"/>
      <sheetData sheetId="2" refreshError="1"/>
      <sheetData sheetId="3"/>
      <sheetData sheetId="4" refreshError="1">
        <row r="167">
          <cell r="F167">
            <v>100</v>
          </cell>
        </row>
        <row r="171">
          <cell r="F171">
            <v>130</v>
          </cell>
        </row>
        <row r="174">
          <cell r="F174">
            <v>85</v>
          </cell>
        </row>
        <row r="176">
          <cell r="F176">
            <v>105</v>
          </cell>
        </row>
        <row r="182">
          <cell r="F182">
            <v>40</v>
          </cell>
        </row>
        <row r="185">
          <cell r="F185">
            <v>75</v>
          </cell>
        </row>
        <row r="238">
          <cell r="F238">
            <v>190</v>
          </cell>
        </row>
        <row r="265">
          <cell r="F265">
            <v>27</v>
          </cell>
        </row>
        <row r="273">
          <cell r="F273">
            <v>2.0699999999999998</v>
          </cell>
        </row>
        <row r="274">
          <cell r="F274">
            <v>3.47</v>
          </cell>
        </row>
        <row r="275">
          <cell r="F275">
            <v>5.24</v>
          </cell>
        </row>
        <row r="277">
          <cell r="F277">
            <v>4.62</v>
          </cell>
        </row>
        <row r="278">
          <cell r="F278">
            <v>5.25</v>
          </cell>
        </row>
        <row r="280">
          <cell r="F280">
            <v>135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Precio"/>
      <sheetName val="Hormigon"/>
      <sheetName val="muros"/>
      <sheetName val="Sanitaria"/>
      <sheetName val="Electrica"/>
      <sheetName val="Zapata"/>
      <sheetName val="Columnas"/>
      <sheetName val="Vigas"/>
      <sheetName val="SOTANO"/>
      <sheetName val="1ER NIVEL"/>
      <sheetName val="CISTERNA"/>
      <sheetName val="OTROS"/>
      <sheetName val="Losas"/>
      <sheetName val="1er NIVEL "/>
      <sheetName val="2do NIVEL "/>
    </sheetNames>
    <sheetDataSet>
      <sheetData sheetId="0" refreshError="1"/>
      <sheetData sheetId="1" refreshError="1"/>
      <sheetData sheetId="2" refreshError="1"/>
      <sheetData sheetId="3" refreshError="1">
        <row r="15">
          <cell r="F15">
            <v>24</v>
          </cell>
        </row>
        <row r="19">
          <cell r="F19">
            <v>400</v>
          </cell>
        </row>
        <row r="20">
          <cell r="F20">
            <v>390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Precio"/>
      <sheetName val="Hormigon"/>
      <sheetName val="muros"/>
      <sheetName val="Sanitaria"/>
      <sheetName val="Electrica"/>
      <sheetName val="Vigas"/>
      <sheetName val="Zapata"/>
      <sheetName val="Columnas"/>
      <sheetName val="SOTANO"/>
      <sheetName val="1ER NIVEL"/>
      <sheetName val="CISTERNA"/>
      <sheetName val="1er NIVEL "/>
      <sheetName val="2do NIVEL "/>
    </sheetNames>
    <sheetDataSet>
      <sheetData sheetId="0" refreshError="1"/>
      <sheetData sheetId="1" refreshError="1"/>
      <sheetData sheetId="2" refreshError="1"/>
      <sheetData sheetId="3" refreshError="1">
        <row r="21">
          <cell r="F21">
            <v>440</v>
          </cell>
        </row>
        <row r="29">
          <cell r="F29">
            <v>500</v>
          </cell>
        </row>
        <row r="30">
          <cell r="F30">
            <v>550</v>
          </cell>
        </row>
        <row r="44">
          <cell r="F44">
            <v>35</v>
          </cell>
        </row>
        <row r="97">
          <cell r="F97">
            <v>120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1"/>
  <sheetViews>
    <sheetView showGridLines="0" tabSelected="1" view="pageBreakPreview" topLeftCell="A61" zoomScaleNormal="100" zoomScaleSheetLayoutView="100" workbookViewId="0">
      <selection activeCell="F45" sqref="F45"/>
    </sheetView>
  </sheetViews>
  <sheetFormatPr baseColWidth="10" defaultColWidth="9.140625" defaultRowHeight="12.75"/>
  <cols>
    <col min="1" max="1" width="6.7109375" style="5" customWidth="1"/>
    <col min="2" max="2" width="46.28515625" style="5" customWidth="1"/>
    <col min="3" max="3" width="10" style="8" customWidth="1"/>
    <col min="4" max="4" width="9.42578125" style="9" customWidth="1"/>
    <col min="5" max="5" width="11.5703125" style="10" customWidth="1"/>
    <col min="6" max="6" width="19" style="5" bestFit="1" customWidth="1"/>
    <col min="7" max="7" width="13.42578125" style="5" bestFit="1" customWidth="1"/>
    <col min="8" max="8" width="13" style="5" hidden="1" customWidth="1"/>
    <col min="9" max="9" width="9.85546875" style="5" hidden="1" customWidth="1"/>
    <col min="10" max="10" width="0" style="5" hidden="1" customWidth="1"/>
    <col min="11" max="11" width="18" style="5" bestFit="1" customWidth="1"/>
    <col min="12" max="12" width="14.7109375" style="5" bestFit="1" customWidth="1"/>
    <col min="13" max="16384" width="9.140625" style="5"/>
  </cols>
  <sheetData>
    <row r="1" spans="1:11" ht="18.75">
      <c r="A1" s="143"/>
      <c r="B1" s="143"/>
      <c r="C1" s="1"/>
      <c r="D1" s="2"/>
      <c r="E1" s="3"/>
      <c r="F1" s="4"/>
      <c r="H1" s="6"/>
    </row>
    <row r="2" spans="1:11" ht="18.75">
      <c r="A2" s="7"/>
      <c r="B2" s="7"/>
      <c r="C2" s="1"/>
      <c r="D2" s="2"/>
      <c r="E2" s="3"/>
      <c r="F2" s="4"/>
      <c r="H2" s="6"/>
    </row>
    <row r="3" spans="1:11" ht="18.75">
      <c r="A3" s="7"/>
      <c r="B3" s="7"/>
      <c r="C3" s="1"/>
      <c r="D3" s="2"/>
      <c r="E3" s="3"/>
      <c r="F3" s="4"/>
      <c r="H3" s="6"/>
    </row>
    <row r="4" spans="1:11" ht="18.75">
      <c r="A4" s="143"/>
      <c r="B4" s="143"/>
      <c r="C4" s="1"/>
      <c r="D4" s="2"/>
      <c r="E4" s="3"/>
      <c r="F4" s="4"/>
      <c r="H4" s="6"/>
    </row>
    <row r="5" spans="1:11">
      <c r="H5" s="6"/>
    </row>
    <row r="6" spans="1:11" s="11" customFormat="1">
      <c r="A6" s="144" t="s">
        <v>0</v>
      </c>
      <c r="B6" s="144"/>
      <c r="C6" s="144"/>
      <c r="D6" s="144"/>
      <c r="E6" s="144"/>
      <c r="F6" s="144"/>
    </row>
    <row r="7" spans="1:11" s="11" customFormat="1">
      <c r="A7" s="145" t="s">
        <v>1</v>
      </c>
      <c r="B7" s="145"/>
      <c r="C7" s="145"/>
      <c r="D7" s="145"/>
      <c r="E7" s="145"/>
      <c r="F7" s="145"/>
    </row>
    <row r="8" spans="1:11" ht="15">
      <c r="A8" s="12" t="s">
        <v>2</v>
      </c>
      <c r="B8" s="13"/>
      <c r="C8" s="14"/>
      <c r="D8" s="13"/>
      <c r="E8" s="15"/>
      <c r="F8" s="4"/>
      <c r="H8" s="6"/>
    </row>
    <row r="9" spans="1:11" s="16" customFormat="1" ht="27" customHeight="1">
      <c r="A9" s="146" t="s">
        <v>3</v>
      </c>
      <c r="B9" s="147"/>
      <c r="C9" s="147"/>
      <c r="D9" s="147"/>
      <c r="E9" s="147"/>
      <c r="F9" s="147"/>
    </row>
    <row r="10" spans="1:11" s="17" customFormat="1">
      <c r="C10" s="18"/>
      <c r="D10" s="19"/>
      <c r="E10" s="148" t="s">
        <v>4</v>
      </c>
      <c r="F10" s="20"/>
      <c r="H10" s="21" t="s">
        <v>4</v>
      </c>
      <c r="I10" s="21" t="s">
        <v>4</v>
      </c>
    </row>
    <row r="11" spans="1:11" s="27" customFormat="1" ht="18.600000000000001" customHeight="1">
      <c r="A11" s="22" t="s">
        <v>5</v>
      </c>
      <c r="B11" s="23" t="s">
        <v>6</v>
      </c>
      <c r="C11" s="24" t="s">
        <v>7</v>
      </c>
      <c r="D11" s="25" t="s">
        <v>8</v>
      </c>
      <c r="E11" s="149"/>
      <c r="F11" s="26" t="s">
        <v>9</v>
      </c>
      <c r="H11" s="28"/>
    </row>
    <row r="12" spans="1:11" s="27" customFormat="1" ht="9" customHeight="1">
      <c r="A12" s="29"/>
      <c r="B12" s="30"/>
      <c r="C12" s="31"/>
      <c r="D12" s="29"/>
      <c r="E12" s="32"/>
      <c r="F12" s="33"/>
      <c r="H12" s="28"/>
    </row>
    <row r="13" spans="1:11" s="16" customFormat="1" ht="12">
      <c r="A13" s="34">
        <v>1</v>
      </c>
      <c r="B13" s="35" t="s">
        <v>10</v>
      </c>
      <c r="C13" s="36"/>
      <c r="D13" s="37"/>
      <c r="E13" s="38"/>
      <c r="F13" s="39"/>
      <c r="H13" s="40"/>
      <c r="I13" s="41"/>
    </row>
    <row r="14" spans="1:11" s="49" customFormat="1" ht="12">
      <c r="A14" s="42">
        <v>1.01</v>
      </c>
      <c r="B14" s="43" t="s">
        <v>11</v>
      </c>
      <c r="C14" s="44">
        <v>1</v>
      </c>
      <c r="D14" s="37" t="s">
        <v>12</v>
      </c>
      <c r="E14" s="38"/>
      <c r="F14" s="45">
        <f t="shared" ref="F14:F17" si="0">+C14*E14</f>
        <v>0</v>
      </c>
      <c r="G14" s="46">
        <f>+F91</f>
        <v>0</v>
      </c>
      <c r="H14" s="47">
        <v>15000</v>
      </c>
      <c r="I14" s="48">
        <f>+H14*1.3</f>
        <v>19500</v>
      </c>
      <c r="K14" s="50">
        <f>+E14*1.2</f>
        <v>0</v>
      </c>
    </row>
    <row r="15" spans="1:11" s="49" customFormat="1" ht="12">
      <c r="A15" s="42">
        <v>1.02</v>
      </c>
      <c r="B15" s="43" t="s">
        <v>13</v>
      </c>
      <c r="C15" s="36">
        <v>1</v>
      </c>
      <c r="D15" s="37" t="s">
        <v>12</v>
      </c>
      <c r="E15" s="38"/>
      <c r="F15" s="45">
        <f t="shared" si="0"/>
        <v>0</v>
      </c>
      <c r="G15" s="50">
        <v>4683665.16</v>
      </c>
      <c r="H15" s="47">
        <v>26112.45</v>
      </c>
      <c r="I15" s="48">
        <f t="shared" ref="I15:I81" si="1">+H15*1.3</f>
        <v>33946.185000000005</v>
      </c>
      <c r="K15" s="50">
        <f t="shared" ref="K15:K77" si="2">+E15*1.2</f>
        <v>0</v>
      </c>
    </row>
    <row r="16" spans="1:11" s="49" customFormat="1" ht="12">
      <c r="A16" s="42">
        <v>1.03</v>
      </c>
      <c r="B16" s="51" t="s">
        <v>14</v>
      </c>
      <c r="C16" s="36">
        <v>70.503</v>
      </c>
      <c r="D16" s="37" t="s">
        <v>15</v>
      </c>
      <c r="E16" s="38"/>
      <c r="F16" s="45">
        <f t="shared" si="0"/>
        <v>0</v>
      </c>
      <c r="G16" s="48">
        <f>+G14-G15</f>
        <v>-4683665.16</v>
      </c>
      <c r="H16" s="47">
        <v>19000</v>
      </c>
      <c r="I16" s="48">
        <f t="shared" si="1"/>
        <v>24700</v>
      </c>
      <c r="K16" s="50">
        <f t="shared" si="2"/>
        <v>0</v>
      </c>
    </row>
    <row r="17" spans="1:11" s="49" customFormat="1" ht="12">
      <c r="A17" s="42">
        <v>1.04</v>
      </c>
      <c r="B17" s="51" t="s">
        <v>16</v>
      </c>
      <c r="C17" s="36">
        <v>1</v>
      </c>
      <c r="D17" s="37" t="s">
        <v>12</v>
      </c>
      <c r="E17" s="38"/>
      <c r="F17" s="45">
        <f t="shared" si="0"/>
        <v>0</v>
      </c>
      <c r="G17" s="48"/>
      <c r="H17" s="47"/>
      <c r="I17" s="48"/>
      <c r="K17" s="50">
        <f t="shared" si="2"/>
        <v>0</v>
      </c>
    </row>
    <row r="18" spans="1:11" s="49" customFormat="1" ht="12">
      <c r="A18" s="42"/>
      <c r="B18" s="51"/>
      <c r="C18" s="36"/>
      <c r="D18" s="37"/>
      <c r="E18" s="38"/>
      <c r="F18" s="52"/>
      <c r="G18" s="48"/>
      <c r="H18" s="47"/>
      <c r="I18" s="48"/>
      <c r="K18" s="50"/>
    </row>
    <row r="19" spans="1:11" s="27" customFormat="1" ht="12">
      <c r="A19" s="53" t="s">
        <v>17</v>
      </c>
      <c r="B19" s="54" t="s">
        <v>18</v>
      </c>
      <c r="C19" s="55"/>
      <c r="D19" s="56"/>
      <c r="E19" s="57"/>
      <c r="F19" s="45"/>
      <c r="G19" s="58"/>
      <c r="I19" s="59" t="s">
        <v>19</v>
      </c>
      <c r="J19" s="60">
        <v>37.549999999999997</v>
      </c>
      <c r="K19" s="50"/>
    </row>
    <row r="20" spans="1:11" s="27" customFormat="1" ht="13.5">
      <c r="A20" s="61">
        <v>2.1</v>
      </c>
      <c r="B20" s="62" t="s">
        <v>20</v>
      </c>
      <c r="C20" s="63">
        <f>23.13+13.83</f>
        <v>36.96</v>
      </c>
      <c r="D20" s="64" t="s">
        <v>21</v>
      </c>
      <c r="E20" s="65"/>
      <c r="F20" s="45">
        <f t="shared" ref="F20:F31" si="3">+C20*E20</f>
        <v>0</v>
      </c>
      <c r="G20" s="58"/>
      <c r="I20" s="59" t="s">
        <v>22</v>
      </c>
      <c r="J20" s="60">
        <v>32378.58</v>
      </c>
      <c r="K20" s="50">
        <f t="shared" si="2"/>
        <v>0</v>
      </c>
    </row>
    <row r="21" spans="1:11" s="27" customFormat="1" ht="13.5">
      <c r="A21" s="61">
        <v>2.2000000000000002</v>
      </c>
      <c r="B21" s="62" t="s">
        <v>23</v>
      </c>
      <c r="C21" s="63">
        <v>2.78</v>
      </c>
      <c r="D21" s="64" t="s">
        <v>21</v>
      </c>
      <c r="E21" s="65"/>
      <c r="F21" s="45">
        <f t="shared" si="3"/>
        <v>0</v>
      </c>
      <c r="G21" s="58"/>
      <c r="I21" s="59"/>
      <c r="J21" s="60"/>
      <c r="K21" s="50">
        <f t="shared" si="2"/>
        <v>0</v>
      </c>
    </row>
    <row r="22" spans="1:11" s="27" customFormat="1" ht="13.5">
      <c r="A22" s="61">
        <v>2.2999999999999998</v>
      </c>
      <c r="B22" s="62" t="s">
        <v>24</v>
      </c>
      <c r="C22" s="63">
        <f>+C20*1.3</f>
        <v>48.048000000000002</v>
      </c>
      <c r="D22" s="64" t="s">
        <v>21</v>
      </c>
      <c r="E22" s="65"/>
      <c r="F22" s="45">
        <f t="shared" si="3"/>
        <v>0</v>
      </c>
      <c r="G22" s="58"/>
      <c r="I22" s="59"/>
      <c r="J22" s="60"/>
      <c r="K22" s="50">
        <f t="shared" si="2"/>
        <v>0</v>
      </c>
    </row>
    <row r="23" spans="1:11" s="27" customFormat="1" ht="13.5">
      <c r="A23" s="61">
        <v>2.4</v>
      </c>
      <c r="B23" s="66" t="s">
        <v>25</v>
      </c>
      <c r="C23" s="63">
        <v>20</v>
      </c>
      <c r="D23" s="64" t="s">
        <v>21</v>
      </c>
      <c r="E23" s="65"/>
      <c r="F23" s="45">
        <f t="shared" si="3"/>
        <v>0</v>
      </c>
      <c r="G23" s="58">
        <f>SUM(F20:F23)</f>
        <v>0</v>
      </c>
      <c r="I23" s="59" t="s">
        <v>26</v>
      </c>
      <c r="J23" s="60">
        <v>2057.4299999999998</v>
      </c>
      <c r="K23" s="50">
        <f t="shared" si="2"/>
        <v>0</v>
      </c>
    </row>
    <row r="24" spans="1:11" s="27" customFormat="1" ht="12">
      <c r="A24" s="61"/>
      <c r="B24" s="66"/>
      <c r="C24" s="63"/>
      <c r="D24" s="64"/>
      <c r="E24" s="65"/>
      <c r="F24" s="45"/>
      <c r="G24" s="58"/>
      <c r="I24" s="59" t="s">
        <v>27</v>
      </c>
      <c r="J24" s="60">
        <v>1432.27</v>
      </c>
      <c r="K24" s="50"/>
    </row>
    <row r="25" spans="1:11" s="27" customFormat="1" ht="12">
      <c r="A25" s="53" t="s">
        <v>28</v>
      </c>
      <c r="B25" s="54" t="s">
        <v>29</v>
      </c>
      <c r="C25" s="63"/>
      <c r="D25" s="64"/>
      <c r="E25" s="65"/>
      <c r="F25" s="45"/>
      <c r="G25" s="58"/>
      <c r="I25" s="59" t="s">
        <v>30</v>
      </c>
      <c r="J25" s="60">
        <v>1269.08</v>
      </c>
      <c r="K25" s="50"/>
    </row>
    <row r="26" spans="1:11" s="27" customFormat="1" ht="12">
      <c r="A26" s="53">
        <v>3.1</v>
      </c>
      <c r="B26" s="54" t="s">
        <v>31</v>
      </c>
      <c r="C26" s="63"/>
      <c r="D26" s="67"/>
      <c r="E26" s="68"/>
      <c r="F26" s="45"/>
      <c r="G26" s="58"/>
      <c r="I26" s="59" t="s">
        <v>32</v>
      </c>
      <c r="J26" s="60">
        <v>1465.37</v>
      </c>
      <c r="K26" s="50"/>
    </row>
    <row r="27" spans="1:11" s="27" customFormat="1" ht="13.5">
      <c r="A27" s="61" t="s">
        <v>33</v>
      </c>
      <c r="B27" s="62" t="s">
        <v>34</v>
      </c>
      <c r="C27" s="63">
        <v>0.88</v>
      </c>
      <c r="D27" s="64" t="s">
        <v>21</v>
      </c>
      <c r="E27" s="65"/>
      <c r="F27" s="45">
        <f t="shared" si="3"/>
        <v>0</v>
      </c>
      <c r="G27" s="58"/>
      <c r="I27" s="59"/>
      <c r="J27" s="60"/>
      <c r="K27" s="50">
        <f t="shared" si="2"/>
        <v>0</v>
      </c>
    </row>
    <row r="28" spans="1:11" s="27" customFormat="1" ht="13.5">
      <c r="A28" s="61" t="s">
        <v>35</v>
      </c>
      <c r="B28" s="62" t="s">
        <v>36</v>
      </c>
      <c r="C28" s="63">
        <v>0.36</v>
      </c>
      <c r="D28" s="64" t="s">
        <v>21</v>
      </c>
      <c r="E28" s="65"/>
      <c r="F28" s="45">
        <f t="shared" si="3"/>
        <v>0</v>
      </c>
      <c r="G28" s="58"/>
      <c r="I28" s="59"/>
      <c r="J28" s="60"/>
      <c r="K28" s="50">
        <f t="shared" si="2"/>
        <v>0</v>
      </c>
    </row>
    <row r="29" spans="1:11" s="27" customFormat="1" ht="13.5">
      <c r="A29" s="61" t="s">
        <v>37</v>
      </c>
      <c r="B29" s="62" t="s">
        <v>38</v>
      </c>
      <c r="C29" s="63">
        <f>38.93*0.1</f>
        <v>3.8930000000000002</v>
      </c>
      <c r="D29" s="64" t="s">
        <v>21</v>
      </c>
      <c r="E29" s="65"/>
      <c r="F29" s="45">
        <f t="shared" si="3"/>
        <v>0</v>
      </c>
      <c r="G29" s="58"/>
      <c r="I29" s="59" t="s">
        <v>39</v>
      </c>
      <c r="J29" s="60">
        <v>12944.07</v>
      </c>
      <c r="K29" s="50">
        <f t="shared" si="2"/>
        <v>0</v>
      </c>
    </row>
    <row r="30" spans="1:11" s="27" customFormat="1" ht="13.5">
      <c r="A30" s="61" t="s">
        <v>40</v>
      </c>
      <c r="B30" s="62" t="s">
        <v>41</v>
      </c>
      <c r="C30" s="63">
        <v>0.9</v>
      </c>
      <c r="D30" s="64" t="s">
        <v>21</v>
      </c>
      <c r="E30" s="65"/>
      <c r="F30" s="45">
        <f t="shared" si="3"/>
        <v>0</v>
      </c>
      <c r="G30" s="58"/>
      <c r="I30" s="59" t="s">
        <v>42</v>
      </c>
      <c r="J30" s="60">
        <v>33751.79</v>
      </c>
      <c r="K30" s="50">
        <f t="shared" si="2"/>
        <v>0</v>
      </c>
    </row>
    <row r="31" spans="1:11" s="27" customFormat="1" ht="13.5">
      <c r="A31" s="61" t="s">
        <v>43</v>
      </c>
      <c r="B31" s="62" t="s">
        <v>44</v>
      </c>
      <c r="C31" s="63">
        <v>0.12</v>
      </c>
      <c r="D31" s="64" t="s">
        <v>21</v>
      </c>
      <c r="E31" s="65"/>
      <c r="F31" s="45">
        <f t="shared" si="3"/>
        <v>0</v>
      </c>
      <c r="G31" s="58"/>
      <c r="I31" s="59" t="s">
        <v>45</v>
      </c>
      <c r="J31" s="60">
        <v>972.77</v>
      </c>
      <c r="K31" s="50">
        <f t="shared" si="2"/>
        <v>0</v>
      </c>
    </row>
    <row r="32" spans="1:11" s="49" customFormat="1" ht="12">
      <c r="A32" s="42"/>
      <c r="B32" s="51"/>
      <c r="C32" s="36"/>
      <c r="D32" s="37"/>
      <c r="E32" s="38"/>
      <c r="F32" s="52"/>
      <c r="G32" s="48"/>
      <c r="H32" s="47"/>
      <c r="I32" s="48"/>
      <c r="K32" s="50"/>
    </row>
    <row r="33" spans="1:11" s="16" customFormat="1" ht="12">
      <c r="A33" s="34">
        <v>4</v>
      </c>
      <c r="B33" s="35" t="s">
        <v>46</v>
      </c>
      <c r="C33" s="69"/>
      <c r="D33" s="70"/>
      <c r="E33" s="71"/>
      <c r="F33" s="39"/>
      <c r="H33" s="40"/>
      <c r="I33" s="41"/>
      <c r="K33" s="50"/>
    </row>
    <row r="34" spans="1:11" s="49" customFormat="1" ht="12">
      <c r="A34" s="42">
        <v>4.0999999999999996</v>
      </c>
      <c r="B34" s="43" t="s">
        <v>47</v>
      </c>
      <c r="C34" s="36">
        <f>49.2+(1.6*0.6*2)+(1.6*2)</f>
        <v>54.320000000000007</v>
      </c>
      <c r="D34" s="37" t="s">
        <v>48</v>
      </c>
      <c r="E34" s="38"/>
      <c r="F34" s="45">
        <f t="shared" ref="F34" si="4">+C34*E34</f>
        <v>0</v>
      </c>
      <c r="H34" s="47"/>
      <c r="I34" s="48"/>
      <c r="K34" s="50">
        <f t="shared" si="2"/>
        <v>0</v>
      </c>
    </row>
    <row r="35" spans="1:11" s="49" customFormat="1" ht="12">
      <c r="A35" s="42"/>
      <c r="B35" s="43"/>
      <c r="C35" s="36"/>
      <c r="D35" s="37"/>
      <c r="E35" s="38"/>
      <c r="F35" s="52"/>
      <c r="H35" s="47"/>
      <c r="I35" s="48"/>
      <c r="K35" s="50"/>
    </row>
    <row r="36" spans="1:11" s="16" customFormat="1" ht="12">
      <c r="A36" s="34">
        <v>5</v>
      </c>
      <c r="B36" s="35" t="s">
        <v>49</v>
      </c>
      <c r="C36" s="69"/>
      <c r="D36" s="70"/>
      <c r="E36" s="71"/>
      <c r="F36" s="39"/>
      <c r="H36" s="40"/>
      <c r="I36" s="41"/>
      <c r="K36" s="50"/>
    </row>
    <row r="37" spans="1:11" s="49" customFormat="1" ht="12">
      <c r="A37" s="42">
        <v>5.0999999999999996</v>
      </c>
      <c r="B37" s="43" t="s">
        <v>50</v>
      </c>
      <c r="C37" s="36">
        <f>+((7.55*3)+(16.55*2))*0.15*0.2</f>
        <v>1.6724999999999999</v>
      </c>
      <c r="D37" s="37" t="s">
        <v>51</v>
      </c>
      <c r="E37" s="38"/>
      <c r="F37" s="45">
        <f t="shared" ref="F37:F38" si="5">+C37*E37</f>
        <v>0</v>
      </c>
      <c r="H37" s="47"/>
      <c r="I37" s="48"/>
      <c r="K37" s="50">
        <f t="shared" si="2"/>
        <v>0</v>
      </c>
    </row>
    <row r="38" spans="1:11" s="49" customFormat="1" ht="12">
      <c r="A38" s="42">
        <v>5.2</v>
      </c>
      <c r="B38" s="43" t="s">
        <v>52</v>
      </c>
      <c r="C38" s="36">
        <f>0.45+0.34</f>
        <v>0.79</v>
      </c>
      <c r="D38" s="37" t="s">
        <v>51</v>
      </c>
      <c r="E38" s="38"/>
      <c r="F38" s="45">
        <f t="shared" si="5"/>
        <v>0</v>
      </c>
      <c r="H38" s="47"/>
      <c r="I38" s="48"/>
      <c r="K38" s="50">
        <f t="shared" si="2"/>
        <v>0</v>
      </c>
    </row>
    <row r="39" spans="1:11" s="49" customFormat="1" ht="12">
      <c r="A39" s="42"/>
      <c r="B39" s="43"/>
      <c r="C39" s="36"/>
      <c r="D39" s="37"/>
      <c r="E39" s="38"/>
      <c r="F39" s="52"/>
      <c r="H39" s="47"/>
      <c r="I39" s="48"/>
      <c r="K39" s="50"/>
    </row>
    <row r="40" spans="1:11" s="16" customFormat="1" ht="12">
      <c r="A40" s="34">
        <v>6</v>
      </c>
      <c r="B40" s="35" t="s">
        <v>53</v>
      </c>
      <c r="C40" s="69"/>
      <c r="D40" s="70"/>
      <c r="E40" s="71"/>
      <c r="F40" s="39"/>
      <c r="H40" s="40"/>
      <c r="I40" s="41"/>
      <c r="K40" s="50"/>
    </row>
    <row r="41" spans="1:11" s="49" customFormat="1" ht="12">
      <c r="A41" s="42">
        <v>6.1</v>
      </c>
      <c r="B41" s="43" t="s">
        <v>54</v>
      </c>
      <c r="C41" s="36">
        <f>98.4+10+40+9.6+(1.6*2)</f>
        <v>161.19999999999999</v>
      </c>
      <c r="D41" s="37" t="s">
        <v>48</v>
      </c>
      <c r="E41" s="38"/>
      <c r="F41" s="45">
        <f t="shared" ref="F41:F44" si="6">+C41*E41</f>
        <v>0</v>
      </c>
      <c r="H41" s="47"/>
      <c r="I41" s="48"/>
      <c r="K41" s="50">
        <f t="shared" si="2"/>
        <v>0</v>
      </c>
    </row>
    <row r="42" spans="1:11" s="49" customFormat="1" ht="12">
      <c r="A42" s="42">
        <v>6.2</v>
      </c>
      <c r="B42" s="43" t="s">
        <v>55</v>
      </c>
      <c r="C42" s="36">
        <f>+C41</f>
        <v>161.19999999999999</v>
      </c>
      <c r="D42" s="37" t="s">
        <v>48</v>
      </c>
      <c r="E42" s="38"/>
      <c r="F42" s="45">
        <f t="shared" si="6"/>
        <v>0</v>
      </c>
      <c r="H42" s="47"/>
      <c r="I42" s="48"/>
      <c r="K42" s="50">
        <f t="shared" si="2"/>
        <v>0</v>
      </c>
    </row>
    <row r="43" spans="1:11" s="49" customFormat="1" ht="12">
      <c r="A43" s="42">
        <v>6.3</v>
      </c>
      <c r="B43" s="43" t="s">
        <v>56</v>
      </c>
      <c r="C43" s="36">
        <v>64</v>
      </c>
      <c r="D43" s="37" t="s">
        <v>57</v>
      </c>
      <c r="E43" s="38"/>
      <c r="F43" s="45">
        <f t="shared" si="6"/>
        <v>0</v>
      </c>
      <c r="H43" s="47"/>
      <c r="I43" s="48"/>
      <c r="K43" s="50">
        <f t="shared" si="2"/>
        <v>0</v>
      </c>
    </row>
    <row r="44" spans="1:11" s="49" customFormat="1" ht="12">
      <c r="A44" s="42">
        <v>6.4</v>
      </c>
      <c r="B44" s="43" t="s">
        <v>58</v>
      </c>
      <c r="C44" s="36">
        <v>64</v>
      </c>
      <c r="D44" s="37" t="s">
        <v>57</v>
      </c>
      <c r="E44" s="38"/>
      <c r="F44" s="45">
        <f t="shared" si="6"/>
        <v>0</v>
      </c>
      <c r="H44" s="47"/>
      <c r="I44" s="48"/>
      <c r="K44" s="50">
        <f t="shared" si="2"/>
        <v>0</v>
      </c>
    </row>
    <row r="45" spans="1:11" s="49" customFormat="1" ht="12">
      <c r="A45" s="42"/>
      <c r="B45" s="43"/>
      <c r="C45" s="36"/>
      <c r="D45" s="37"/>
      <c r="E45" s="38"/>
      <c r="F45" s="52"/>
      <c r="H45" s="47"/>
      <c r="I45" s="48"/>
      <c r="K45" s="50">
        <f t="shared" si="2"/>
        <v>0</v>
      </c>
    </row>
    <row r="46" spans="1:11" s="49" customFormat="1" ht="12">
      <c r="A46" s="34">
        <v>7</v>
      </c>
      <c r="B46" s="35" t="s">
        <v>59</v>
      </c>
      <c r="C46" s="69"/>
      <c r="D46" s="70"/>
      <c r="E46" s="71"/>
      <c r="F46" s="52"/>
      <c r="H46" s="47"/>
      <c r="I46" s="48"/>
      <c r="K46" s="50">
        <f t="shared" si="2"/>
        <v>0</v>
      </c>
    </row>
    <row r="47" spans="1:11" s="16" customFormat="1" ht="12">
      <c r="A47" s="42">
        <v>7.1</v>
      </c>
      <c r="B47" s="43" t="s">
        <v>60</v>
      </c>
      <c r="C47" s="36">
        <v>278.87999999999994</v>
      </c>
      <c r="D47" s="37" t="s">
        <v>48</v>
      </c>
      <c r="E47" s="38"/>
      <c r="F47" s="45">
        <f t="shared" ref="F47" si="7">+C47*E47</f>
        <v>0</v>
      </c>
      <c r="H47" s="40"/>
      <c r="I47" s="41"/>
      <c r="K47" s="50">
        <f t="shared" si="2"/>
        <v>0</v>
      </c>
    </row>
    <row r="48" spans="1:11" s="49" customFormat="1" ht="12">
      <c r="A48" s="42"/>
      <c r="B48" s="43"/>
      <c r="C48" s="72"/>
      <c r="D48" s="73"/>
      <c r="E48" s="74"/>
      <c r="F48" s="52"/>
      <c r="H48" s="47"/>
      <c r="I48" s="48"/>
      <c r="K48" s="50">
        <f t="shared" si="2"/>
        <v>0</v>
      </c>
    </row>
    <row r="49" spans="1:11" s="49" customFormat="1" ht="12">
      <c r="A49" s="34">
        <v>8</v>
      </c>
      <c r="B49" s="75" t="s">
        <v>61</v>
      </c>
      <c r="C49" s="76"/>
      <c r="D49" s="77"/>
      <c r="E49" s="78"/>
      <c r="F49" s="52"/>
      <c r="H49" s="47"/>
      <c r="I49" s="48"/>
      <c r="K49" s="50">
        <f t="shared" si="2"/>
        <v>0</v>
      </c>
    </row>
    <row r="50" spans="1:11" s="49" customFormat="1" ht="12">
      <c r="A50" s="79">
        <v>8.1</v>
      </c>
      <c r="B50" s="80" t="s">
        <v>62</v>
      </c>
      <c r="C50" s="81">
        <v>10</v>
      </c>
      <c r="D50" s="82" t="s">
        <v>63</v>
      </c>
      <c r="E50" s="74"/>
      <c r="F50" s="45">
        <f t="shared" ref="F50:F55" si="8">+C50*E50</f>
        <v>0</v>
      </c>
      <c r="H50" s="47"/>
      <c r="I50" s="48"/>
      <c r="K50" s="50">
        <f t="shared" si="2"/>
        <v>0</v>
      </c>
    </row>
    <row r="51" spans="1:11" s="49" customFormat="1" ht="12">
      <c r="A51" s="79">
        <v>8.1999999999999993</v>
      </c>
      <c r="B51" s="80" t="s">
        <v>64</v>
      </c>
      <c r="C51" s="81">
        <v>1</v>
      </c>
      <c r="D51" s="82" t="s">
        <v>63</v>
      </c>
      <c r="E51" s="83"/>
      <c r="F51" s="45">
        <f t="shared" si="8"/>
        <v>0</v>
      </c>
      <c r="H51" s="47">
        <v>1830.4143749999998</v>
      </c>
      <c r="I51" s="48">
        <f t="shared" si="1"/>
        <v>2379.5386874999999</v>
      </c>
      <c r="K51" s="50">
        <f t="shared" si="2"/>
        <v>0</v>
      </c>
    </row>
    <row r="52" spans="1:11" s="49" customFormat="1" ht="12">
      <c r="A52" s="79">
        <v>8.3000000000000007</v>
      </c>
      <c r="B52" s="80" t="s">
        <v>65</v>
      </c>
      <c r="C52" s="81">
        <v>2</v>
      </c>
      <c r="D52" s="82" t="s">
        <v>63</v>
      </c>
      <c r="E52" s="74"/>
      <c r="F52" s="45">
        <f t="shared" si="8"/>
        <v>0</v>
      </c>
      <c r="H52" s="47">
        <v>8250</v>
      </c>
      <c r="I52" s="48">
        <f t="shared" si="1"/>
        <v>10725</v>
      </c>
      <c r="K52" s="50">
        <f t="shared" si="2"/>
        <v>0</v>
      </c>
    </row>
    <row r="53" spans="1:11" s="49" customFormat="1" ht="12">
      <c r="A53" s="79">
        <v>8.4</v>
      </c>
      <c r="B53" s="80" t="s">
        <v>66</v>
      </c>
      <c r="C53" s="81">
        <v>5</v>
      </c>
      <c r="D53" s="82" t="s">
        <v>63</v>
      </c>
      <c r="E53" s="83"/>
      <c r="F53" s="45">
        <f t="shared" si="8"/>
        <v>0</v>
      </c>
      <c r="H53" s="47">
        <v>3629.49</v>
      </c>
      <c r="I53" s="48">
        <f t="shared" si="1"/>
        <v>4718.3369999999995</v>
      </c>
      <c r="K53" s="50">
        <f t="shared" si="2"/>
        <v>0</v>
      </c>
    </row>
    <row r="54" spans="1:11" s="16" customFormat="1" ht="12">
      <c r="A54" s="79">
        <v>8.5</v>
      </c>
      <c r="B54" s="43" t="s">
        <v>67</v>
      </c>
      <c r="C54" s="84">
        <v>5</v>
      </c>
      <c r="D54" s="73" t="s">
        <v>63</v>
      </c>
      <c r="E54" s="74"/>
      <c r="F54" s="45">
        <f t="shared" si="8"/>
        <v>0</v>
      </c>
      <c r="H54" s="40"/>
      <c r="I54" s="48"/>
      <c r="K54" s="50">
        <f t="shared" si="2"/>
        <v>0</v>
      </c>
    </row>
    <row r="55" spans="1:11" s="49" customFormat="1" ht="12">
      <c r="A55" s="79">
        <v>8.6</v>
      </c>
      <c r="B55" s="43" t="s">
        <v>68</v>
      </c>
      <c r="C55" s="84">
        <v>1</v>
      </c>
      <c r="D55" s="73" t="s">
        <v>63</v>
      </c>
      <c r="E55" s="74"/>
      <c r="F55" s="45">
        <f t="shared" si="8"/>
        <v>0</v>
      </c>
      <c r="H55" s="47">
        <v>2240</v>
      </c>
      <c r="I55" s="48">
        <f t="shared" si="1"/>
        <v>2912</v>
      </c>
      <c r="K55" s="50">
        <f t="shared" si="2"/>
        <v>0</v>
      </c>
    </row>
    <row r="56" spans="1:11" s="49" customFormat="1" ht="12">
      <c r="A56" s="42"/>
      <c r="B56" s="43"/>
      <c r="C56" s="84"/>
      <c r="D56" s="73"/>
      <c r="E56" s="74"/>
      <c r="F56" s="52"/>
      <c r="H56" s="47">
        <v>1850</v>
      </c>
      <c r="I56" s="48">
        <f t="shared" si="1"/>
        <v>2405</v>
      </c>
      <c r="K56" s="50">
        <f t="shared" si="2"/>
        <v>0</v>
      </c>
    </row>
    <row r="57" spans="1:11" s="49" customFormat="1" ht="12">
      <c r="A57" s="34">
        <v>9</v>
      </c>
      <c r="B57" s="35" t="s">
        <v>69</v>
      </c>
      <c r="C57" s="85"/>
      <c r="D57" s="86"/>
      <c r="E57" s="87"/>
      <c r="F57" s="52"/>
      <c r="H57" s="47">
        <v>1850</v>
      </c>
      <c r="I57" s="48">
        <f t="shared" si="1"/>
        <v>2405</v>
      </c>
      <c r="K57" s="50"/>
    </row>
    <row r="58" spans="1:11" s="49" customFormat="1" ht="12">
      <c r="A58" s="42">
        <v>9.1</v>
      </c>
      <c r="B58" s="43" t="s">
        <v>70</v>
      </c>
      <c r="C58" s="84">
        <v>36</v>
      </c>
      <c r="D58" s="73" t="s">
        <v>71</v>
      </c>
      <c r="E58" s="74"/>
      <c r="F58" s="45">
        <f t="shared" ref="F58:F66" si="9">+C58*E58</f>
        <v>0</v>
      </c>
      <c r="H58" s="47">
        <v>825</v>
      </c>
      <c r="I58" s="48">
        <f t="shared" si="1"/>
        <v>1072.5</v>
      </c>
      <c r="K58" s="50"/>
    </row>
    <row r="59" spans="1:11" s="49" customFormat="1" ht="12">
      <c r="A59" s="42">
        <v>9.1999999999999993</v>
      </c>
      <c r="B59" s="43" t="s">
        <v>72</v>
      </c>
      <c r="C59" s="84">
        <v>18</v>
      </c>
      <c r="D59" s="73" t="s">
        <v>71</v>
      </c>
      <c r="E59" s="74"/>
      <c r="F59" s="45">
        <f t="shared" si="9"/>
        <v>0</v>
      </c>
      <c r="H59" s="47">
        <v>900</v>
      </c>
      <c r="I59" s="48">
        <f t="shared" si="1"/>
        <v>1170</v>
      </c>
      <c r="K59" s="50"/>
    </row>
    <row r="60" spans="1:11" s="49" customFormat="1" ht="12">
      <c r="A60" s="42">
        <v>9.3000000000000007</v>
      </c>
      <c r="B60" s="43" t="s">
        <v>73</v>
      </c>
      <c r="C60" s="84">
        <v>9</v>
      </c>
      <c r="D60" s="73" t="s">
        <v>71</v>
      </c>
      <c r="E60" s="74"/>
      <c r="F60" s="45">
        <f t="shared" si="9"/>
        <v>0</v>
      </c>
      <c r="H60" s="47">
        <v>2700</v>
      </c>
      <c r="I60" s="48">
        <f t="shared" si="1"/>
        <v>3510</v>
      </c>
      <c r="K60" s="50"/>
    </row>
    <row r="61" spans="1:11" s="49" customFormat="1" ht="12">
      <c r="A61" s="42">
        <v>9.4</v>
      </c>
      <c r="B61" s="43" t="s">
        <v>74</v>
      </c>
      <c r="C61" s="84">
        <v>24</v>
      </c>
      <c r="D61" s="73" t="s">
        <v>71</v>
      </c>
      <c r="E61" s="74"/>
      <c r="F61" s="45">
        <f t="shared" si="9"/>
        <v>0</v>
      </c>
      <c r="H61" s="47">
        <v>4200</v>
      </c>
      <c r="I61" s="48">
        <f t="shared" si="1"/>
        <v>5460</v>
      </c>
      <c r="K61" s="50"/>
    </row>
    <row r="62" spans="1:11" s="49" customFormat="1" ht="12">
      <c r="A62" s="42">
        <v>9.5</v>
      </c>
      <c r="B62" s="43" t="s">
        <v>75</v>
      </c>
      <c r="C62" s="84">
        <v>2</v>
      </c>
      <c r="D62" s="73" t="s">
        <v>71</v>
      </c>
      <c r="E62" s="74"/>
      <c r="F62" s="45">
        <f t="shared" si="9"/>
        <v>0</v>
      </c>
      <c r="H62" s="47">
        <v>140</v>
      </c>
      <c r="I62" s="48">
        <f t="shared" si="1"/>
        <v>182</v>
      </c>
      <c r="K62" s="50"/>
    </row>
    <row r="63" spans="1:11" s="49" customFormat="1" ht="12">
      <c r="A63" s="42">
        <v>9.6</v>
      </c>
      <c r="B63" s="43" t="s">
        <v>76</v>
      </c>
      <c r="C63" s="84">
        <v>1</v>
      </c>
      <c r="D63" s="73" t="s">
        <v>12</v>
      </c>
      <c r="E63" s="74"/>
      <c r="F63" s="45">
        <f t="shared" si="9"/>
        <v>0</v>
      </c>
      <c r="H63" s="47">
        <v>271881</v>
      </c>
      <c r="I63" s="48">
        <f t="shared" si="1"/>
        <v>353445.3</v>
      </c>
      <c r="K63" s="50"/>
    </row>
    <row r="64" spans="1:11" s="49" customFormat="1" ht="12">
      <c r="A64" s="42">
        <v>9.6999999999999993</v>
      </c>
      <c r="B64" s="43" t="s">
        <v>77</v>
      </c>
      <c r="C64" s="84">
        <v>1</v>
      </c>
      <c r="D64" s="73" t="s">
        <v>12</v>
      </c>
      <c r="E64" s="74"/>
      <c r="F64" s="45">
        <f t="shared" si="9"/>
        <v>0</v>
      </c>
      <c r="H64" s="47"/>
      <c r="I64" s="48"/>
      <c r="K64" s="50"/>
    </row>
    <row r="65" spans="1:11" s="49" customFormat="1" ht="12">
      <c r="A65" s="42">
        <v>9.8000000000000007</v>
      </c>
      <c r="B65" s="43" t="s">
        <v>78</v>
      </c>
      <c r="C65" s="84">
        <v>6</v>
      </c>
      <c r="D65" s="73" t="s">
        <v>71</v>
      </c>
      <c r="E65" s="74"/>
      <c r="F65" s="45">
        <f t="shared" si="9"/>
        <v>0</v>
      </c>
      <c r="H65" s="47"/>
      <c r="I65" s="48"/>
      <c r="K65" s="50"/>
    </row>
    <row r="66" spans="1:11" s="16" customFormat="1" ht="12">
      <c r="A66" s="42">
        <v>9.9</v>
      </c>
      <c r="B66" s="43" t="s">
        <v>79</v>
      </c>
      <c r="C66" s="84">
        <v>1</v>
      </c>
      <c r="D66" s="73" t="s">
        <v>12</v>
      </c>
      <c r="E66" s="74"/>
      <c r="F66" s="45">
        <f t="shared" si="9"/>
        <v>0</v>
      </c>
      <c r="H66" s="40"/>
      <c r="I66" s="41"/>
      <c r="K66" s="50"/>
    </row>
    <row r="67" spans="1:11" s="16" customFormat="1" ht="12">
      <c r="A67" s="42"/>
      <c r="B67" s="43"/>
      <c r="C67" s="84"/>
      <c r="D67" s="73"/>
      <c r="E67" s="74"/>
      <c r="F67" s="39"/>
      <c r="H67" s="40"/>
      <c r="I67" s="41"/>
      <c r="K67" s="50">
        <f t="shared" si="2"/>
        <v>0</v>
      </c>
    </row>
    <row r="68" spans="1:11" s="16" customFormat="1" ht="12">
      <c r="A68" s="88">
        <v>10</v>
      </c>
      <c r="B68" s="75" t="s">
        <v>80</v>
      </c>
      <c r="C68" s="76"/>
      <c r="D68" s="77"/>
      <c r="E68" s="78"/>
      <c r="F68" s="39"/>
      <c r="H68" s="40"/>
      <c r="I68" s="48"/>
      <c r="K68" s="50">
        <f t="shared" si="2"/>
        <v>0</v>
      </c>
    </row>
    <row r="69" spans="1:11" s="49" customFormat="1" ht="12">
      <c r="A69" s="79">
        <v>10.1</v>
      </c>
      <c r="B69" s="80" t="s">
        <v>81</v>
      </c>
      <c r="C69" s="81">
        <f>16.55*7.1</f>
        <v>117.505</v>
      </c>
      <c r="D69" s="82" t="s">
        <v>48</v>
      </c>
      <c r="E69" s="83"/>
      <c r="F69" s="45">
        <f t="shared" ref="F69:F70" si="10">+C69*E69</f>
        <v>0</v>
      </c>
      <c r="H69" s="47">
        <v>223.87</v>
      </c>
      <c r="I69" s="48">
        <f t="shared" si="1"/>
        <v>291.03100000000001</v>
      </c>
      <c r="K69" s="50">
        <f t="shared" si="2"/>
        <v>0</v>
      </c>
    </row>
    <row r="70" spans="1:11" s="16" customFormat="1" ht="12">
      <c r="A70" s="79">
        <v>10.199999999999999</v>
      </c>
      <c r="B70" s="80" t="s">
        <v>82</v>
      </c>
      <c r="C70" s="81">
        <f>+(7.1*6)+(16.55*2)</f>
        <v>75.699999999999989</v>
      </c>
      <c r="D70" s="82" t="s">
        <v>57</v>
      </c>
      <c r="E70" s="83"/>
      <c r="F70" s="45">
        <f t="shared" si="10"/>
        <v>0</v>
      </c>
      <c r="H70" s="40">
        <v>2500</v>
      </c>
      <c r="I70" s="48">
        <f t="shared" si="1"/>
        <v>3250</v>
      </c>
      <c r="K70" s="50">
        <f t="shared" si="2"/>
        <v>0</v>
      </c>
    </row>
    <row r="71" spans="1:11" s="49" customFormat="1" ht="12">
      <c r="A71" s="42"/>
      <c r="B71" s="43"/>
      <c r="C71" s="84"/>
      <c r="D71" s="73"/>
      <c r="E71" s="74"/>
      <c r="F71" s="52"/>
      <c r="H71" s="47"/>
      <c r="I71" s="48"/>
      <c r="K71" s="50">
        <f t="shared" si="2"/>
        <v>0</v>
      </c>
    </row>
    <row r="72" spans="1:11" s="49" customFormat="1" ht="12">
      <c r="A72" s="34">
        <v>11</v>
      </c>
      <c r="B72" s="35" t="s">
        <v>83</v>
      </c>
      <c r="C72" s="85"/>
      <c r="D72" s="86"/>
      <c r="E72" s="87"/>
      <c r="F72" s="52"/>
      <c r="H72" s="47"/>
      <c r="I72" s="48"/>
      <c r="K72" s="50">
        <f t="shared" si="2"/>
        <v>0</v>
      </c>
    </row>
    <row r="73" spans="1:11" s="16" customFormat="1" ht="12">
      <c r="A73" s="42">
        <v>11.1</v>
      </c>
      <c r="B73" s="43" t="s">
        <v>84</v>
      </c>
      <c r="C73" s="84">
        <f>0.8*1.1*10.7625*4</f>
        <v>37.884</v>
      </c>
      <c r="D73" s="73" t="s">
        <v>85</v>
      </c>
      <c r="E73" s="74"/>
      <c r="F73" s="45">
        <f t="shared" ref="F73:F74" si="11">+C73*E73</f>
        <v>0</v>
      </c>
      <c r="H73" s="40"/>
      <c r="I73" s="41"/>
      <c r="K73" s="50">
        <f t="shared" si="2"/>
        <v>0</v>
      </c>
    </row>
    <row r="74" spans="1:11" s="49" customFormat="1" ht="12">
      <c r="A74" s="42">
        <v>11.2</v>
      </c>
      <c r="B74" s="43" t="s">
        <v>86</v>
      </c>
      <c r="C74" s="84">
        <f>1.8*1.1*10.7625*6</f>
        <v>127.85850000000001</v>
      </c>
      <c r="D74" s="73" t="s">
        <v>85</v>
      </c>
      <c r="E74" s="74"/>
      <c r="F74" s="45">
        <f t="shared" si="11"/>
        <v>0</v>
      </c>
      <c r="H74" s="47"/>
      <c r="I74" s="48"/>
      <c r="K74" s="50">
        <f t="shared" si="2"/>
        <v>0</v>
      </c>
    </row>
    <row r="75" spans="1:11" s="49" customFormat="1" ht="12">
      <c r="A75" s="42"/>
      <c r="B75" s="43"/>
      <c r="C75" s="84"/>
      <c r="D75" s="73"/>
      <c r="E75" s="74"/>
      <c r="F75" s="52"/>
      <c r="H75" s="47"/>
      <c r="I75" s="48"/>
      <c r="K75" s="50">
        <f t="shared" si="2"/>
        <v>0</v>
      </c>
    </row>
    <row r="76" spans="1:11" s="49" customFormat="1" ht="12">
      <c r="A76" s="34">
        <v>12</v>
      </c>
      <c r="B76" s="35" t="s">
        <v>87</v>
      </c>
      <c r="C76" s="85"/>
      <c r="D76" s="86"/>
      <c r="E76" s="87"/>
      <c r="F76" s="52"/>
      <c r="H76" s="47"/>
      <c r="I76" s="48"/>
      <c r="K76" s="50">
        <f t="shared" si="2"/>
        <v>0</v>
      </c>
    </row>
    <row r="77" spans="1:11" s="49" customFormat="1" ht="12">
      <c r="A77" s="42">
        <v>12.1</v>
      </c>
      <c r="B77" s="43" t="s">
        <v>88</v>
      </c>
      <c r="C77" s="84">
        <v>1</v>
      </c>
      <c r="D77" s="73" t="s">
        <v>85</v>
      </c>
      <c r="E77" s="74"/>
      <c r="F77" s="45">
        <f t="shared" ref="F77" si="12">+C77*E77</f>
        <v>0</v>
      </c>
      <c r="H77" s="47"/>
      <c r="I77" s="48"/>
      <c r="K77" s="50">
        <f t="shared" si="2"/>
        <v>0</v>
      </c>
    </row>
    <row r="78" spans="1:11" s="49" customFormat="1" ht="12">
      <c r="A78" s="42"/>
      <c r="B78" s="43"/>
      <c r="C78" s="84"/>
      <c r="D78" s="73"/>
      <c r="E78" s="74"/>
      <c r="F78" s="52"/>
      <c r="H78" s="47"/>
      <c r="I78" s="48"/>
      <c r="K78" s="50"/>
    </row>
    <row r="79" spans="1:11" s="49" customFormat="1" ht="12">
      <c r="A79" s="34">
        <v>13</v>
      </c>
      <c r="B79" s="35" t="s">
        <v>89</v>
      </c>
      <c r="C79" s="85"/>
      <c r="D79" s="86"/>
      <c r="E79" s="87"/>
      <c r="F79" s="52"/>
      <c r="H79" s="47">
        <v>3429.06</v>
      </c>
      <c r="I79" s="48">
        <f t="shared" si="1"/>
        <v>4457.7780000000002</v>
      </c>
      <c r="K79" s="50">
        <f t="shared" ref="K79:K82" si="13">+E79*1.2</f>
        <v>0</v>
      </c>
    </row>
    <row r="80" spans="1:11" s="49" customFormat="1" ht="12">
      <c r="A80" s="42">
        <v>13.1</v>
      </c>
      <c r="B80" s="43" t="s">
        <v>90</v>
      </c>
      <c r="C80" s="84">
        <v>1</v>
      </c>
      <c r="D80" s="73" t="s">
        <v>12</v>
      </c>
      <c r="E80" s="74"/>
      <c r="F80" s="45">
        <f t="shared" ref="F80:F82" si="14">+C80*E80</f>
        <v>0</v>
      </c>
      <c r="H80" s="47">
        <v>7500</v>
      </c>
      <c r="I80" s="48">
        <f t="shared" si="1"/>
        <v>9750</v>
      </c>
      <c r="K80" s="50">
        <f t="shared" si="13"/>
        <v>0</v>
      </c>
    </row>
    <row r="81" spans="1:11" s="49" customFormat="1" ht="12">
      <c r="A81" s="42">
        <v>13.2</v>
      </c>
      <c r="B81" s="43" t="s">
        <v>91</v>
      </c>
      <c r="C81" s="84">
        <v>1</v>
      </c>
      <c r="D81" s="73" t="s">
        <v>92</v>
      </c>
      <c r="E81" s="74"/>
      <c r="F81" s="45">
        <f t="shared" si="14"/>
        <v>0</v>
      </c>
      <c r="H81" s="47">
        <v>7500</v>
      </c>
      <c r="I81" s="48">
        <f t="shared" si="1"/>
        <v>9750</v>
      </c>
      <c r="K81" s="50">
        <f t="shared" si="13"/>
        <v>0</v>
      </c>
    </row>
    <row r="82" spans="1:11" s="91" customFormat="1">
      <c r="A82" s="42">
        <v>13.3</v>
      </c>
      <c r="B82" s="43" t="s">
        <v>93</v>
      </c>
      <c r="C82" s="84">
        <v>1</v>
      </c>
      <c r="D82" s="73" t="s">
        <v>12</v>
      </c>
      <c r="E82" s="74"/>
      <c r="F82" s="45">
        <f t="shared" si="14"/>
        <v>0</v>
      </c>
      <c r="G82" s="89"/>
      <c r="H82" s="90" t="s">
        <v>94</v>
      </c>
      <c r="I82" s="90" t="s">
        <v>94</v>
      </c>
      <c r="K82" s="50">
        <f t="shared" si="13"/>
        <v>0</v>
      </c>
    </row>
    <row r="83" spans="1:11" s="91" customFormat="1">
      <c r="A83" s="73"/>
      <c r="B83" s="43"/>
      <c r="C83" s="84"/>
      <c r="D83" s="73"/>
      <c r="E83" s="74"/>
      <c r="F83" s="52"/>
      <c r="G83" s="89"/>
      <c r="H83" s="90" t="s">
        <v>95</v>
      </c>
      <c r="I83" s="90" t="s">
        <v>95</v>
      </c>
    </row>
    <row r="84" spans="1:11" s="91" customFormat="1" ht="15">
      <c r="A84" s="92"/>
      <c r="B84" s="93"/>
      <c r="C84" s="94"/>
      <c r="D84" s="95"/>
      <c r="E84" s="96" t="s">
        <v>96</v>
      </c>
      <c r="F84" s="97">
        <f>SUM(F17:F82)</f>
        <v>0</v>
      </c>
      <c r="G84" s="89"/>
      <c r="H84" s="90" t="s">
        <v>97</v>
      </c>
      <c r="I84" s="90" t="s">
        <v>97</v>
      </c>
    </row>
    <row r="85" spans="1:11" s="91" customFormat="1">
      <c r="A85" s="98"/>
      <c r="B85" s="98"/>
      <c r="C85" s="99"/>
      <c r="D85" s="98"/>
      <c r="E85" s="100" t="s">
        <v>94</v>
      </c>
      <c r="F85" s="101">
        <f>+F84*10%</f>
        <v>0</v>
      </c>
      <c r="G85" s="89"/>
      <c r="H85" s="90" t="s">
        <v>98</v>
      </c>
      <c r="I85" s="90" t="s">
        <v>98</v>
      </c>
    </row>
    <row r="86" spans="1:11" s="91" customFormat="1">
      <c r="A86" s="98"/>
      <c r="B86" s="102"/>
      <c r="C86" s="103"/>
      <c r="D86" s="102"/>
      <c r="E86" s="100" t="s">
        <v>95</v>
      </c>
      <c r="F86" s="101">
        <f>+F84*3%</f>
        <v>0</v>
      </c>
      <c r="G86" s="89"/>
      <c r="H86" s="90" t="s">
        <v>99</v>
      </c>
      <c r="I86" s="90" t="s">
        <v>99</v>
      </c>
    </row>
    <row r="87" spans="1:11" s="91" customFormat="1">
      <c r="A87" s="98"/>
      <c r="B87" s="102"/>
      <c r="C87" s="103"/>
      <c r="D87" s="102"/>
      <c r="E87" s="100" t="s">
        <v>97</v>
      </c>
      <c r="F87" s="101">
        <f>+F84*3%</f>
        <v>0</v>
      </c>
      <c r="G87" s="89"/>
      <c r="H87" s="90" t="s">
        <v>100</v>
      </c>
      <c r="I87" s="90" t="s">
        <v>100</v>
      </c>
    </row>
    <row r="88" spans="1:11" s="91" customFormat="1">
      <c r="A88" s="98"/>
      <c r="B88" s="104"/>
      <c r="C88" s="103"/>
      <c r="D88" s="102"/>
      <c r="E88" s="100" t="s">
        <v>98</v>
      </c>
      <c r="F88" s="101">
        <f>+F84*1%</f>
        <v>0</v>
      </c>
      <c r="G88" s="89"/>
      <c r="H88" s="90" t="s">
        <v>101</v>
      </c>
      <c r="I88" s="90" t="s">
        <v>101</v>
      </c>
    </row>
    <row r="89" spans="1:11" s="91" customFormat="1">
      <c r="A89" s="98"/>
      <c r="B89" s="105"/>
      <c r="C89" s="103"/>
      <c r="D89" s="102"/>
      <c r="E89" s="100" t="s">
        <v>99</v>
      </c>
      <c r="F89" s="101">
        <f>+F85*1%</f>
        <v>0</v>
      </c>
      <c r="G89" s="89"/>
      <c r="H89" s="106" t="s">
        <v>102</v>
      </c>
      <c r="I89" s="106" t="s">
        <v>102</v>
      </c>
      <c r="J89" s="107"/>
      <c r="K89" s="107"/>
    </row>
    <row r="90" spans="1:11" s="110" customFormat="1">
      <c r="A90" s="98"/>
      <c r="B90" s="108"/>
      <c r="C90" s="103"/>
      <c r="D90" s="102"/>
      <c r="E90" s="100" t="s">
        <v>100</v>
      </c>
      <c r="F90" s="101">
        <f>+F84*4.5%</f>
        <v>0</v>
      </c>
      <c r="G90" s="89"/>
      <c r="H90" s="109"/>
      <c r="I90" s="109"/>
    </row>
    <row r="91" spans="1:11" s="91" customFormat="1">
      <c r="A91" s="98"/>
      <c r="B91" s="105"/>
      <c r="C91" s="103"/>
      <c r="D91" s="102"/>
      <c r="E91" s="100" t="s">
        <v>101</v>
      </c>
      <c r="F91" s="101">
        <f>+F85*18%</f>
        <v>0</v>
      </c>
      <c r="H91" s="90" t="s">
        <v>103</v>
      </c>
      <c r="I91" s="90" t="s">
        <v>103</v>
      </c>
    </row>
    <row r="92" spans="1:11" s="91" customFormat="1">
      <c r="A92" s="99"/>
      <c r="B92" s="111"/>
      <c r="C92" s="103"/>
      <c r="D92" s="102"/>
      <c r="E92" s="100" t="s">
        <v>102</v>
      </c>
      <c r="F92" s="101">
        <f>+F84*5%</f>
        <v>0</v>
      </c>
      <c r="H92" s="90"/>
      <c r="I92" s="90"/>
    </row>
    <row r="93" spans="1:11" s="116" customFormat="1" ht="13.5" thickBot="1">
      <c r="A93" s="110"/>
      <c r="B93" s="110"/>
      <c r="C93" s="112"/>
      <c r="D93" s="113"/>
      <c r="E93" s="114"/>
      <c r="F93" s="115"/>
      <c r="H93" s="117"/>
      <c r="I93" s="117"/>
      <c r="K93" s="118">
        <v>5220616.24</v>
      </c>
    </row>
    <row r="94" spans="1:11" s="116" customFormat="1" ht="13.5" thickBot="1">
      <c r="A94" s="119"/>
      <c r="B94" s="120"/>
      <c r="C94" s="103"/>
      <c r="D94" s="121"/>
      <c r="E94" s="122" t="s">
        <v>103</v>
      </c>
      <c r="F94" s="123">
        <f>SUM(F84:F93)</f>
        <v>0</v>
      </c>
      <c r="H94" s="117" t="s">
        <v>104</v>
      </c>
      <c r="I94" s="117" t="s">
        <v>104</v>
      </c>
      <c r="K94" s="124">
        <f>+F94+2002384.32</f>
        <v>2002384.32</v>
      </c>
    </row>
    <row r="95" spans="1:11" s="116" customFormat="1">
      <c r="A95" s="119"/>
      <c r="B95" s="120"/>
      <c r="C95" s="103"/>
      <c r="D95" s="121"/>
      <c r="E95" s="125"/>
      <c r="H95" s="117"/>
      <c r="I95" s="117"/>
      <c r="K95" s="126">
        <f>+K93-K94</f>
        <v>3218231.92</v>
      </c>
    </row>
    <row r="96" spans="1:11" s="130" customFormat="1">
      <c r="A96" s="104"/>
      <c r="B96" s="104"/>
      <c r="C96" s="127"/>
      <c r="D96" s="128"/>
      <c r="E96" s="129"/>
      <c r="H96" s="131" t="s">
        <v>105</v>
      </c>
      <c r="I96" s="131" t="s">
        <v>105</v>
      </c>
    </row>
    <row r="97" spans="1:9" s="130" customFormat="1">
      <c r="A97" s="104"/>
      <c r="B97" s="104" t="s">
        <v>106</v>
      </c>
      <c r="C97" s="127"/>
      <c r="D97" s="128"/>
      <c r="E97" s="129" t="s">
        <v>107</v>
      </c>
      <c r="H97" s="131" t="s">
        <v>108</v>
      </c>
      <c r="I97" s="131" t="s">
        <v>108</v>
      </c>
    </row>
    <row r="98" spans="1:9">
      <c r="A98" s="132"/>
      <c r="B98" s="132"/>
      <c r="C98" s="133"/>
      <c r="D98" s="134"/>
      <c r="E98" s="105"/>
      <c r="H98" s="6"/>
      <c r="I98" s="6"/>
    </row>
    <row r="99" spans="1:9">
      <c r="A99" s="135"/>
      <c r="B99" s="135" t="s">
        <v>109</v>
      </c>
      <c r="C99" s="133"/>
      <c r="D99" s="136"/>
      <c r="E99" s="108" t="s">
        <v>105</v>
      </c>
      <c r="H99" s="6"/>
      <c r="I99" s="6"/>
    </row>
    <row r="100" spans="1:9">
      <c r="A100" s="132"/>
      <c r="B100" s="132" t="s">
        <v>110</v>
      </c>
      <c r="C100" s="137"/>
      <c r="D100" s="134"/>
      <c r="E100" s="105" t="s">
        <v>111</v>
      </c>
      <c r="H100" s="6"/>
      <c r="I100" s="6"/>
    </row>
    <row r="101" spans="1:9">
      <c r="H101" s="6"/>
      <c r="I101" s="6"/>
    </row>
    <row r="102" spans="1:9">
      <c r="H102" s="6"/>
    </row>
    <row r="103" spans="1:9">
      <c r="A103" s="138"/>
      <c r="B103" s="139"/>
      <c r="C103" s="140"/>
      <c r="D103" s="141"/>
      <c r="E103" s="142"/>
      <c r="H103" s="6"/>
    </row>
    <row r="104" spans="1:9">
      <c r="A104" s="138"/>
      <c r="B104" s="139"/>
      <c r="C104" s="140"/>
      <c r="D104" s="141"/>
      <c r="E104" s="142"/>
      <c r="H104" s="6"/>
    </row>
    <row r="105" spans="1:9">
      <c r="A105" s="138"/>
      <c r="B105" s="139"/>
      <c r="C105" s="140"/>
      <c r="D105" s="141"/>
      <c r="E105" s="142"/>
      <c r="H105" s="6"/>
    </row>
    <row r="106" spans="1:9">
      <c r="H106" s="6"/>
    </row>
    <row r="107" spans="1:9">
      <c r="H107" s="6"/>
    </row>
    <row r="108" spans="1:9">
      <c r="H108" s="6"/>
    </row>
    <row r="109" spans="1:9">
      <c r="H109" s="6"/>
    </row>
    <row r="110" spans="1:9">
      <c r="H110" s="6"/>
    </row>
    <row r="111" spans="1:9">
      <c r="H111" s="6"/>
    </row>
    <row r="112" spans="1:9">
      <c r="H112" s="6"/>
    </row>
    <row r="113" spans="8:8">
      <c r="H113" s="6"/>
    </row>
    <row r="114" spans="8:8">
      <c r="H114" s="6"/>
    </row>
    <row r="115" spans="8:8">
      <c r="H115" s="6"/>
    </row>
    <row r="116" spans="8:8">
      <c r="H116" s="6"/>
    </row>
    <row r="117" spans="8:8">
      <c r="H117" s="6"/>
    </row>
    <row r="118" spans="8:8">
      <c r="H118" s="6"/>
    </row>
    <row r="119" spans="8:8">
      <c r="H119" s="6"/>
    </row>
    <row r="120" spans="8:8">
      <c r="H120" s="6"/>
    </row>
    <row r="121" spans="8:8">
      <c r="H121" s="6"/>
    </row>
    <row r="122" spans="8:8">
      <c r="H122" s="6"/>
    </row>
    <row r="123" spans="8:8">
      <c r="H123" s="6"/>
    </row>
    <row r="124" spans="8:8">
      <c r="H124" s="6"/>
    </row>
    <row r="125" spans="8:8">
      <c r="H125" s="6"/>
    </row>
    <row r="126" spans="8:8">
      <c r="H126" s="6"/>
    </row>
    <row r="127" spans="8:8">
      <c r="H127" s="6"/>
    </row>
    <row r="128" spans="8:8">
      <c r="H128" s="6"/>
    </row>
    <row r="129" spans="8:8">
      <c r="H129" s="6"/>
    </row>
    <row r="130" spans="8:8">
      <c r="H130" s="6"/>
    </row>
    <row r="131" spans="8:8">
      <c r="H131" s="6"/>
    </row>
    <row r="132" spans="8:8">
      <c r="H132" s="6"/>
    </row>
    <row r="133" spans="8:8">
      <c r="H133" s="6"/>
    </row>
    <row r="134" spans="8:8">
      <c r="H134" s="6"/>
    </row>
    <row r="135" spans="8:8">
      <c r="H135" s="6"/>
    </row>
    <row r="136" spans="8:8">
      <c r="H136" s="6"/>
    </row>
    <row r="137" spans="8:8">
      <c r="H137" s="6"/>
    </row>
    <row r="138" spans="8:8">
      <c r="H138" s="6"/>
    </row>
    <row r="139" spans="8:8">
      <c r="H139" s="6"/>
    </row>
    <row r="140" spans="8:8">
      <c r="H140" s="6"/>
    </row>
    <row r="141" spans="8:8">
      <c r="H141" s="6"/>
    </row>
    <row r="142" spans="8:8">
      <c r="H142" s="6"/>
    </row>
    <row r="143" spans="8:8">
      <c r="H143" s="6"/>
    </row>
    <row r="144" spans="8:8">
      <c r="H144" s="6"/>
    </row>
    <row r="145" spans="8:8">
      <c r="H145" s="6"/>
    </row>
    <row r="146" spans="8:8">
      <c r="H146" s="6"/>
    </row>
    <row r="147" spans="8:8">
      <c r="H147" s="6"/>
    </row>
    <row r="148" spans="8:8">
      <c r="H148" s="6"/>
    </row>
    <row r="149" spans="8:8">
      <c r="H149" s="6"/>
    </row>
    <row r="150" spans="8:8">
      <c r="H150" s="6"/>
    </row>
    <row r="151" spans="8:8">
      <c r="H151" s="6"/>
    </row>
    <row r="152" spans="8:8">
      <c r="H152" s="6"/>
    </row>
    <row r="153" spans="8:8">
      <c r="H153" s="6"/>
    </row>
    <row r="154" spans="8:8">
      <c r="H154" s="6"/>
    </row>
    <row r="155" spans="8:8">
      <c r="H155" s="6"/>
    </row>
    <row r="156" spans="8:8">
      <c r="H156" s="6"/>
    </row>
    <row r="157" spans="8:8">
      <c r="H157" s="6"/>
    </row>
    <row r="158" spans="8:8">
      <c r="H158" s="6"/>
    </row>
    <row r="159" spans="8:8">
      <c r="H159" s="6"/>
    </row>
    <row r="160" spans="8:8">
      <c r="H160" s="6"/>
    </row>
    <row r="161" spans="8:8">
      <c r="H161" s="6"/>
    </row>
    <row r="162" spans="8:8">
      <c r="H162" s="6"/>
    </row>
    <row r="163" spans="8:8">
      <c r="H163" s="6"/>
    </row>
    <row r="164" spans="8:8">
      <c r="H164" s="6"/>
    </row>
    <row r="165" spans="8:8">
      <c r="H165" s="6"/>
    </row>
    <row r="166" spans="8:8">
      <c r="H166" s="6"/>
    </row>
    <row r="167" spans="8:8">
      <c r="H167" s="6"/>
    </row>
    <row r="168" spans="8:8">
      <c r="H168" s="6"/>
    </row>
    <row r="169" spans="8:8">
      <c r="H169" s="6"/>
    </row>
    <row r="170" spans="8:8">
      <c r="H170" s="6"/>
    </row>
    <row r="171" spans="8:8">
      <c r="H171" s="6"/>
    </row>
    <row r="172" spans="8:8">
      <c r="H172" s="6"/>
    </row>
    <row r="173" spans="8:8">
      <c r="H173" s="6"/>
    </row>
    <row r="174" spans="8:8">
      <c r="H174" s="6"/>
    </row>
    <row r="175" spans="8:8">
      <c r="H175" s="6"/>
    </row>
    <row r="176" spans="8:8">
      <c r="H176" s="6"/>
    </row>
    <row r="177" spans="8:8">
      <c r="H177" s="6"/>
    </row>
    <row r="178" spans="8:8">
      <c r="H178" s="6"/>
    </row>
    <row r="179" spans="8:8">
      <c r="H179" s="6"/>
    </row>
    <row r="180" spans="8:8">
      <c r="H180" s="6"/>
    </row>
    <row r="181" spans="8:8">
      <c r="H181" s="6"/>
    </row>
    <row r="182" spans="8:8">
      <c r="H182" s="6"/>
    </row>
    <row r="183" spans="8:8">
      <c r="H183" s="6"/>
    </row>
    <row r="184" spans="8:8">
      <c r="H184" s="6"/>
    </row>
    <row r="185" spans="8:8">
      <c r="H185" s="6"/>
    </row>
    <row r="186" spans="8:8">
      <c r="H186" s="6"/>
    </row>
    <row r="187" spans="8:8">
      <c r="H187" s="6"/>
    </row>
    <row r="188" spans="8:8">
      <c r="H188" s="6"/>
    </row>
    <row r="189" spans="8:8">
      <c r="H189" s="6"/>
    </row>
    <row r="190" spans="8:8">
      <c r="H190" s="6"/>
    </row>
    <row r="191" spans="8:8">
      <c r="H191" s="6"/>
    </row>
    <row r="192" spans="8:8">
      <c r="H192" s="6"/>
    </row>
    <row r="193" spans="8:8">
      <c r="H193" s="6"/>
    </row>
    <row r="194" spans="8:8">
      <c r="H194" s="6"/>
    </row>
    <row r="195" spans="8:8">
      <c r="H195" s="6"/>
    </row>
    <row r="196" spans="8:8">
      <c r="H196" s="6"/>
    </row>
    <row r="197" spans="8:8">
      <c r="H197" s="6"/>
    </row>
    <row r="198" spans="8:8">
      <c r="H198" s="6"/>
    </row>
    <row r="199" spans="8:8">
      <c r="H199" s="6"/>
    </row>
    <row r="200" spans="8:8">
      <c r="H200" s="6"/>
    </row>
    <row r="201" spans="8:8">
      <c r="H201" s="6"/>
    </row>
    <row r="202" spans="8:8">
      <c r="H202" s="6"/>
    </row>
    <row r="203" spans="8:8">
      <c r="H203" s="6"/>
    </row>
    <row r="204" spans="8:8">
      <c r="H204" s="6"/>
    </row>
    <row r="205" spans="8:8">
      <c r="H205" s="6"/>
    </row>
    <row r="206" spans="8:8">
      <c r="H206" s="6"/>
    </row>
    <row r="207" spans="8:8">
      <c r="H207" s="6"/>
    </row>
    <row r="208" spans="8:8">
      <c r="H208" s="6"/>
    </row>
    <row r="209" spans="8:8">
      <c r="H209" s="6"/>
    </row>
    <row r="210" spans="8:8">
      <c r="H210" s="6"/>
    </row>
    <row r="211" spans="8:8">
      <c r="H211" s="6"/>
    </row>
    <row r="212" spans="8:8">
      <c r="H212" s="6"/>
    </row>
    <row r="213" spans="8:8">
      <c r="H213" s="6"/>
    </row>
    <row r="214" spans="8:8">
      <c r="H214" s="6"/>
    </row>
    <row r="215" spans="8:8">
      <c r="H215" s="6"/>
    </row>
    <row r="216" spans="8:8">
      <c r="H216" s="6"/>
    </row>
    <row r="217" spans="8:8">
      <c r="H217" s="6"/>
    </row>
    <row r="218" spans="8:8">
      <c r="H218" s="6"/>
    </row>
    <row r="219" spans="8:8">
      <c r="H219" s="6"/>
    </row>
    <row r="220" spans="8:8">
      <c r="H220" s="6"/>
    </row>
    <row r="221" spans="8:8">
      <c r="H221" s="6"/>
    </row>
    <row r="222" spans="8:8">
      <c r="H222" s="6"/>
    </row>
    <row r="223" spans="8:8">
      <c r="H223" s="6"/>
    </row>
    <row r="224" spans="8:8">
      <c r="H224" s="6"/>
    </row>
    <row r="225" spans="8:8">
      <c r="H225" s="6"/>
    </row>
    <row r="226" spans="8:8">
      <c r="H226" s="6"/>
    </row>
    <row r="227" spans="8:8">
      <c r="H227" s="6"/>
    </row>
    <row r="228" spans="8:8">
      <c r="H228" s="6"/>
    </row>
    <row r="229" spans="8:8">
      <c r="H229" s="6"/>
    </row>
    <row r="230" spans="8:8">
      <c r="H230" s="6"/>
    </row>
    <row r="231" spans="8:8">
      <c r="H231" s="6"/>
    </row>
    <row r="232" spans="8:8">
      <c r="H232" s="6"/>
    </row>
    <row r="233" spans="8:8">
      <c r="H233" s="6"/>
    </row>
    <row r="234" spans="8:8">
      <c r="H234" s="6"/>
    </row>
    <row r="235" spans="8:8">
      <c r="H235" s="6"/>
    </row>
    <row r="236" spans="8:8">
      <c r="H236" s="6"/>
    </row>
    <row r="237" spans="8:8">
      <c r="H237" s="6"/>
    </row>
    <row r="238" spans="8:8">
      <c r="H238" s="6"/>
    </row>
    <row r="239" spans="8:8">
      <c r="H239" s="6"/>
    </row>
    <row r="240" spans="8:8">
      <c r="H240" s="6"/>
    </row>
    <row r="241" spans="8:8">
      <c r="H241" s="6"/>
    </row>
  </sheetData>
  <mergeCells count="6">
    <mergeCell ref="E10:E11"/>
    <mergeCell ref="A1:B1"/>
    <mergeCell ref="A4:B4"/>
    <mergeCell ref="A6:F6"/>
    <mergeCell ref="A7:F7"/>
    <mergeCell ref="A9:F9"/>
  </mergeCells>
  <printOptions horizontalCentered="1"/>
  <pageMargins left="0.23622047244094499" right="0.23622047244094499" top="0.49" bottom="0.67" header="0.196850393700787" footer="0.17"/>
  <pageSetup scale="85" orientation="portrait" r:id="rId1"/>
  <headerFooter alignWithMargins="0">
    <oddFooter>&amp;L&amp;KFF0000JUNIO 2023&amp;C&amp;9&amp;K03+000Av. Héroes de Luperón Esq. Av. George Washington     Centro de los Héroes     Santo Domingo     República Dominicana
TELÉFONO 809 533 3131 &amp;10&amp;K000000     &amp;9&amp;KFF0000DGDC.GOB.DO&amp;10&amp;K000000
&amp;R&amp;KFF0000&amp;P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Remozamiento Techo CENTRO</vt:lpstr>
      <vt:lpstr>'Remozamiento Techo CENTRO'!Área_de_impresión</vt:lpstr>
      <vt:lpstr>'Remozamiento Techo CENTRO'!Títulos_a_imprimir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Avenhame Bello</dc:creator>
  <cp:lastModifiedBy>Criselda Perez Montero</cp:lastModifiedBy>
  <dcterms:created xsi:type="dcterms:W3CDTF">2023-08-24T15:47:49Z</dcterms:created>
  <dcterms:modified xsi:type="dcterms:W3CDTF">2023-09-04T01:14:30Z</dcterms:modified>
</cp:coreProperties>
</file>