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ueba\Desktop\ETICA Y TRANSPARENCIA SEPTIEMBRE 2024\"/>
    </mc:Choice>
  </mc:AlternateContent>
  <bookViews>
    <workbookView xWindow="0" yWindow="0" windowWidth="20490" windowHeight="7050" tabRatio="601" activeTab="2"/>
  </bookViews>
  <sheets>
    <sheet name="Plantilla Presupuesto" sheetId="2" r:id="rId1"/>
    <sheet name="Gráfico1" sheetId="5" r:id="rId2"/>
    <sheet name="Planilla DE Ingresos y Egresos" sheetId="3" r:id="rId3"/>
    <sheet name="Hoja1" sheetId="4" r:id="rId4"/>
  </sheets>
  <definedNames>
    <definedName name="_xlnm.Print_Titles" localSheetId="2">'Planilla DE Ingresos y Egresos'!$9:$9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5" i="3" l="1"/>
  <c r="K53" i="3"/>
  <c r="K45" i="3"/>
  <c r="K37" i="3"/>
  <c r="K27" i="3"/>
  <c r="K17" i="3"/>
  <c r="K11" i="3"/>
  <c r="K10" i="3" l="1"/>
  <c r="J37" i="3"/>
  <c r="J71" i="3"/>
  <c r="J68" i="3"/>
  <c r="J63" i="3"/>
  <c r="J53" i="3"/>
  <c r="J45" i="3"/>
  <c r="J27" i="3"/>
  <c r="J17" i="3"/>
  <c r="J11" i="3"/>
  <c r="J10" i="3" l="1"/>
  <c r="J75" i="3" s="1"/>
  <c r="I68" i="3"/>
  <c r="I71" i="3"/>
  <c r="I53" i="3"/>
  <c r="I63" i="3"/>
  <c r="I45" i="3"/>
  <c r="I37" i="3"/>
  <c r="I27" i="3"/>
  <c r="I17" i="3"/>
  <c r="I11" i="3"/>
  <c r="I10" i="3" l="1"/>
  <c r="I75" i="3" s="1"/>
  <c r="F11" i="3"/>
  <c r="H75" i="3" l="1"/>
  <c r="G75" i="3"/>
  <c r="B55" i="3"/>
  <c r="H10" i="3"/>
  <c r="H71" i="3"/>
  <c r="H68" i="3"/>
  <c r="H63" i="3"/>
  <c r="H53" i="3"/>
  <c r="H45" i="3"/>
  <c r="H37" i="3"/>
  <c r="H27" i="3"/>
  <c r="H17" i="3"/>
  <c r="H11" i="3"/>
  <c r="G10" i="3" l="1"/>
  <c r="G71" i="3"/>
  <c r="G68" i="3"/>
  <c r="G63" i="3"/>
  <c r="G53" i="3"/>
  <c r="G45" i="3"/>
  <c r="G37" i="3"/>
  <c r="G27" i="3"/>
  <c r="G17" i="3"/>
  <c r="G11" i="3"/>
  <c r="F75" i="3" l="1"/>
  <c r="B53" i="3"/>
  <c r="B37" i="3"/>
  <c r="B36" i="3"/>
  <c r="B27" i="3"/>
  <c r="F10" i="3"/>
  <c r="F71" i="3"/>
  <c r="F68" i="3"/>
  <c r="F63" i="3"/>
  <c r="F53" i="3"/>
  <c r="F45" i="3"/>
  <c r="F37" i="3"/>
  <c r="F27" i="3"/>
  <c r="F17" i="3"/>
  <c r="B17" i="3" l="1"/>
  <c r="B12" i="3"/>
  <c r="E27" i="3"/>
  <c r="B11" i="3"/>
  <c r="E71" i="3"/>
  <c r="E68" i="3"/>
  <c r="E63" i="3"/>
  <c r="E53" i="3"/>
  <c r="E45" i="3"/>
  <c r="E37" i="3"/>
  <c r="E17" i="3"/>
  <c r="E11" i="3"/>
  <c r="E10" i="3" l="1"/>
  <c r="D88" i="3"/>
  <c r="D75" i="3"/>
  <c r="E75" i="3" l="1"/>
  <c r="D71" i="3"/>
  <c r="D68" i="3"/>
  <c r="D63" i="3"/>
  <c r="D53" i="3"/>
  <c r="D37" i="3"/>
  <c r="D27" i="3"/>
  <c r="D17" i="3"/>
  <c r="D11" i="3"/>
  <c r="D10" i="3" l="1"/>
  <c r="C11" i="3"/>
  <c r="C27" i="3"/>
  <c r="C17" i="3"/>
  <c r="B26" i="3" l="1"/>
  <c r="B25" i="3"/>
  <c r="B24" i="3"/>
  <c r="B23" i="3"/>
  <c r="B22" i="3"/>
  <c r="B21" i="3"/>
  <c r="B20" i="3"/>
  <c r="B19" i="3"/>
  <c r="B18" i="3"/>
  <c r="B16" i="3"/>
  <c r="B13" i="3"/>
  <c r="N88" i="3"/>
  <c r="M88" i="3" l="1"/>
  <c r="L88" i="3" l="1"/>
  <c r="K88" i="3" l="1"/>
  <c r="J88" i="3" l="1"/>
  <c r="I88" i="3" l="1"/>
  <c r="H88" i="3" l="1"/>
  <c r="G88" i="3" l="1"/>
  <c r="F88" i="3" l="1"/>
  <c r="E88" i="3" l="1"/>
  <c r="B61" i="2" l="1"/>
  <c r="C74" i="3" l="1"/>
  <c r="B74" i="3" s="1"/>
  <c r="C73" i="3"/>
  <c r="B73" i="3" s="1"/>
  <c r="C72" i="3"/>
  <c r="B72" i="3" s="1"/>
  <c r="C71" i="3"/>
  <c r="B71" i="3" s="1"/>
  <c r="C70" i="3"/>
  <c r="B70" i="3" s="1"/>
  <c r="C69" i="3"/>
  <c r="B69" i="3" s="1"/>
  <c r="C68" i="3"/>
  <c r="B68" i="3" s="1"/>
  <c r="C67" i="3"/>
  <c r="B67" i="3" s="1"/>
  <c r="C66" i="3"/>
  <c r="B66" i="3" s="1"/>
  <c r="B65" i="3"/>
  <c r="B64" i="3"/>
  <c r="B63" i="3"/>
  <c r="C62" i="3"/>
  <c r="B62" i="3" s="1"/>
  <c r="C61" i="3"/>
  <c r="B61" i="3" s="1"/>
  <c r="C60" i="3"/>
  <c r="B60" i="3" s="1"/>
  <c r="C59" i="3"/>
  <c r="B59" i="3" s="1"/>
  <c r="C58" i="3"/>
  <c r="B58" i="3" s="1"/>
  <c r="C57" i="3"/>
  <c r="B57" i="3" s="1"/>
  <c r="C56" i="3"/>
  <c r="B56" i="3" s="1"/>
  <c r="C54" i="3"/>
  <c r="B54" i="3" s="1"/>
  <c r="C52" i="3"/>
  <c r="B52" i="3" s="1"/>
  <c r="C51" i="3"/>
  <c r="B51" i="3" s="1"/>
  <c r="C50" i="3"/>
  <c r="B50" i="3" s="1"/>
  <c r="C49" i="3"/>
  <c r="B49" i="3" s="1"/>
  <c r="C48" i="3"/>
  <c r="B48" i="3" s="1"/>
  <c r="C47" i="3"/>
  <c r="B47" i="3" s="1"/>
  <c r="C46" i="3"/>
  <c r="B46" i="3" s="1"/>
  <c r="C45" i="3"/>
  <c r="C44" i="3"/>
  <c r="B44" i="3" s="1"/>
  <c r="C43" i="3"/>
  <c r="B43" i="3" s="1"/>
  <c r="C42" i="3"/>
  <c r="B42" i="3" s="1"/>
  <c r="C41" i="3"/>
  <c r="B41" i="3" s="1"/>
  <c r="C40" i="3"/>
  <c r="B40" i="3" s="1"/>
  <c r="B39" i="3"/>
  <c r="B15" i="3"/>
  <c r="B28" i="3"/>
  <c r="B29" i="3"/>
  <c r="B30" i="3"/>
  <c r="B31" i="3"/>
  <c r="B32" i="3"/>
  <c r="B33" i="3"/>
  <c r="B34" i="3"/>
  <c r="B35" i="3"/>
  <c r="B38" i="3"/>
  <c r="B45" i="3" l="1"/>
  <c r="C10" i="3"/>
  <c r="B51" i="2"/>
  <c r="B35" i="2"/>
  <c r="B25" i="2"/>
  <c r="B15" i="2"/>
  <c r="B9" i="2"/>
  <c r="C75" i="3" l="1"/>
  <c r="C88" i="3" s="1"/>
  <c r="B10" i="3"/>
  <c r="B75" i="3" s="1"/>
  <c r="B88" i="3" s="1"/>
  <c r="B73" i="2"/>
  <c r="B8" i="2" s="1"/>
  <c r="B86" i="2" l="1"/>
</calcChain>
</file>

<file path=xl/sharedStrings.xml><?xml version="1.0" encoding="utf-8"?>
<sst xmlns="http://schemas.openxmlformats.org/spreadsheetml/2006/main" count="201" uniqueCount="116">
  <si>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</si>
  <si>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</si>
  <si>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</si>
  <si>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</si>
  <si>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</si>
  <si>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</si>
  <si>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</si>
  <si>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</si>
  <si>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</si>
  <si>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</si>
  <si>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</si>
  <si>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</si>
  <si>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</si>
  <si>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</si>
  <si>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</si>
  <si>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</si>
  <si>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</si>
  <si>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</si>
  <si>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</si>
  <si>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</si>
  <si>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</si>
  <si>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</si>
  <si>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</si>
  <si>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</si>
  <si>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</si>
  <si>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</si>
  <si>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</si>
  <si>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</si>
  <si>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</si>
  <si>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</si>
  <si>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</si>
  <si>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</si>
  <si>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</si>
  <si>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</si>
  <si>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</si>
  <si>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</si>
  <si>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</si>
  <si>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</si>
  <si>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</si>
  <si>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</si>
  <si>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</si>
  <si>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</si>
  <si>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</si>
  <si>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</si>
  <si>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</si>
  <si>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</si>
  <si>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</si>
  <si>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</si>
  <si>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</si>
  <si>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</si>
  <si>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</si>
  <si>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</si>
  <si>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</si>
  <si>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</si>
  <si>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</si>
  <si>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</si>
  <si>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</si>
  <si>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</si>
  <si>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</si>
  <si>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</si>
  <si>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</si>
  <si>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</si>
  <si>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</si>
  <si>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</si>
  <si>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</si>
  <si>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</si>
  <si>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</si>
  <si>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</si>
  <si>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</si>
  <si>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</si>
  <si>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</si>
  <si>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</si>
  <si>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</si>
  <si>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</si>
  <si>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</si>
  <si>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</si>
  <si>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</si>
  <si>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</si>
  <si>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</si>
  <si>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</si>
  <si>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</si>
  <si>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</si>
  <si>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</si>
  <si>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</si>
  <si>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</si>
  <si>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</si>
  <si>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</si>
  <si>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</si>
  <si>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</si>
  <si>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</si>
  <si>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</si>
  <si>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</si>
  <si>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</si>
  <si>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</si>
  <si>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</si>
  <si>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</si>
  <si>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</si>
  <si>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</si>
  <si>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</si>
  <si>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</si>
  <si>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</si>
  <si>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</si>
  <si>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</si>
  <si>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</si>
  <si>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</si>
  <si>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</si>
  <si>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</si>
  <si>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</si>
  <si>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</si>
  <si>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</si>
  <si>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</si>
  <si>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</si>
  <si>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Seccion Contabilidad</t>
  </si>
  <si>
    <t>Dr. Carlos Modesto Guzman Valerio</t>
  </si>
  <si>
    <t>AL 30 SEPTIEMBRE 2024</t>
  </si>
  <si>
    <t>PLANILLA DE INGRESOS Y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</si>
</sst>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4" fontId="0" fillId="0" borderId="0" xfId="0" applyNumberFormat="1"/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Border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3" fontId="4" fillId="0" borderId="0" xfId="1" applyFont="1"/>
    <xf numFmtId="4" fontId="15" fillId="0" borderId="0" xfId="0" applyNumberFormat="1" applyFont="1" applyAlignment="1">
      <alignment horizontal="right"/>
    </xf>
    <xf numFmtId="4" fontId="3" fillId="0" borderId="0" xfId="1" applyNumberFormat="1" applyFont="1" applyBorder="1" applyAlignment="1">
      <alignment horizontal="right" vertical="center" wrapText="1"/>
    </xf>
    <xf numFmtId="4" fontId="0" fillId="0" borderId="0" xfId="0" applyNumberFormat="1" applyFont="1"/>
    <xf numFmtId="4" fontId="15" fillId="0" borderId="0" xfId="1" applyNumberFormat="1" applyFont="1" applyBorder="1" applyAlignment="1">
      <alignment horizontal="center" vertical="center" wrapText="1"/>
    </xf>
    <xf numFmtId="4" fontId="3" fillId="0" borderId="0" xfId="1" applyNumberFormat="1" applyFont="1"/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DE Ingresos y Egresos'!$B$9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Egresos'!$B$10:$B$75</c:f>
              <c:numCache>
                <c:formatCode>#,##0.00</c:formatCode>
                <c:ptCount val="66"/>
                <c:pt idx="0">
                  <c:v>150506159.73000002</c:v>
                </c:pt>
                <c:pt idx="1">
                  <c:v>93854865.86999999</c:v>
                </c:pt>
                <c:pt idx="2">
                  <c:v>76490144.680000007</c:v>
                </c:pt>
                <c:pt idx="3">
                  <c:v>6898237.0499999998</c:v>
                </c:pt>
                <c:pt idx="4">
                  <c:v>0</c:v>
                </c:pt>
                <c:pt idx="5">
                  <c:v>0</c:v>
                </c:pt>
                <c:pt idx="6">
                  <c:v>10466484.139999999</c:v>
                </c:pt>
                <c:pt idx="7">
                  <c:v>17753916.529999997</c:v>
                </c:pt>
                <c:pt idx="8">
                  <c:v>5261703.4600000009</c:v>
                </c:pt>
                <c:pt idx="9">
                  <c:v>1211800.3</c:v>
                </c:pt>
                <c:pt idx="10">
                  <c:v>1847832.5</c:v>
                </c:pt>
                <c:pt idx="11">
                  <c:v>27600</c:v>
                </c:pt>
                <c:pt idx="12">
                  <c:v>4178470.5</c:v>
                </c:pt>
                <c:pt idx="13">
                  <c:v>1405905.25</c:v>
                </c:pt>
                <c:pt idx="14">
                  <c:v>1917130.71</c:v>
                </c:pt>
                <c:pt idx="15">
                  <c:v>638033.44000000006</c:v>
                </c:pt>
                <c:pt idx="16">
                  <c:v>1265440.3699999999</c:v>
                </c:pt>
                <c:pt idx="17">
                  <c:v>19405097.259999998</c:v>
                </c:pt>
                <c:pt idx="18">
                  <c:v>1364466.82</c:v>
                </c:pt>
                <c:pt idx="19">
                  <c:v>780599.55999999994</c:v>
                </c:pt>
                <c:pt idx="20">
                  <c:v>348039.74</c:v>
                </c:pt>
                <c:pt idx="21">
                  <c:v>1282261.3999999999</c:v>
                </c:pt>
                <c:pt idx="22">
                  <c:v>274565.56</c:v>
                </c:pt>
                <c:pt idx="23">
                  <c:v>354254.29</c:v>
                </c:pt>
                <c:pt idx="24">
                  <c:v>10502599.789999999</c:v>
                </c:pt>
                <c:pt idx="25">
                  <c:v>0</c:v>
                </c:pt>
                <c:pt idx="26">
                  <c:v>4498310.0999999996</c:v>
                </c:pt>
                <c:pt idx="27">
                  <c:v>12759500</c:v>
                </c:pt>
                <c:pt idx="28">
                  <c:v>12759500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3190214.55</c:v>
                </c:pt>
                <c:pt idx="44">
                  <c:v>1861277.6199999999</c:v>
                </c:pt>
                <c:pt idx="45">
                  <c:v>215940</c:v>
                </c:pt>
                <c:pt idx="46">
                  <c:v>427200.12</c:v>
                </c:pt>
                <c:pt idx="47">
                  <c:v>0</c:v>
                </c:pt>
                <c:pt idx="48">
                  <c:v>3660071.3600000003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3542565.5200000005</c:v>
                </c:pt>
                <c:pt idx="54">
                  <c:v>2115002.87</c:v>
                </c:pt>
                <c:pt idx="55">
                  <c:v>1427562.65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150506159.73000002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DE Ingresos y Egresos'!$C$9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Egresos'!$C$10:$C$75</c:f>
              <c:numCache>
                <c:formatCode>#,##0.00</c:formatCode>
                <c:ptCount val="66"/>
                <c:pt idx="0">
                  <c:v>13082753.040000001</c:v>
                </c:pt>
                <c:pt idx="1">
                  <c:v>9609967.2400000002</c:v>
                </c:pt>
                <c:pt idx="2">
                  <c:v>8372150.4800000004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1182816.76</c:v>
                </c:pt>
                <c:pt idx="7">
                  <c:v>1047303.8</c:v>
                </c:pt>
                <c:pt idx="8">
                  <c:v>552043.31000000006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396631.75</c:v>
                </c:pt>
                <c:pt idx="13">
                  <c:v>53628.74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928482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928482</c:v>
                </c:pt>
                <c:pt idx="25">
                  <c:v>0</c:v>
                </c:pt>
                <c:pt idx="26">
                  <c:v>0</c:v>
                </c:pt>
                <c:pt idx="27">
                  <c:v>1497000</c:v>
                </c:pt>
                <c:pt idx="28">
                  <c:v>1497000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930638.80999999994</c:v>
                </c:pt>
                <c:pt idx="45">
                  <c:v>0</c:v>
                </c:pt>
                <c:pt idx="46">
                  <c:v>213600.06</c:v>
                </c:pt>
                <c:pt idx="47">
                  <c:v>0</c:v>
                </c:pt>
                <c:pt idx="48">
                  <c:v>1830035.6800000002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13082753.040000001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DE Ingresos y Egresos'!$D$9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Egresos'!$D$10:$D$75</c:f>
              <c:numCache>
                <c:formatCode>#,##0.00</c:formatCode>
                <c:ptCount val="66"/>
                <c:pt idx="0">
                  <c:v>15920583.949999999</c:v>
                </c:pt>
                <c:pt idx="1">
                  <c:v>10480395.27</c:v>
                </c:pt>
                <c:pt idx="2">
                  <c:v>9253901.4299999997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1181493.8400000001</c:v>
                </c:pt>
                <c:pt idx="7">
                  <c:v>1659065.8599999999</c:v>
                </c:pt>
                <c:pt idx="8">
                  <c:v>558985.54</c:v>
                </c:pt>
                <c:pt idx="9">
                  <c:v>0</c:v>
                </c:pt>
                <c:pt idx="10">
                  <c:v>212800</c:v>
                </c:pt>
                <c:pt idx="11">
                  <c:v>0</c:v>
                </c:pt>
                <c:pt idx="12">
                  <c:v>461091</c:v>
                </c:pt>
                <c:pt idx="13">
                  <c:v>53441.46</c:v>
                </c:pt>
                <c:pt idx="14">
                  <c:v>292937.86</c:v>
                </c:pt>
                <c:pt idx="15">
                  <c:v>79810</c:v>
                </c:pt>
                <c:pt idx="16">
                  <c:v>0</c:v>
                </c:pt>
                <c:pt idx="17">
                  <c:v>2444020.4</c:v>
                </c:pt>
                <c:pt idx="18">
                  <c:v>19999.82</c:v>
                </c:pt>
                <c:pt idx="19">
                  <c:v>275695.2</c:v>
                </c:pt>
                <c:pt idx="20">
                  <c:v>0</c:v>
                </c:pt>
                <c:pt idx="21">
                  <c:v>0</c:v>
                </c:pt>
                <c:pt idx="22">
                  <c:v>224908</c:v>
                </c:pt>
                <c:pt idx="23">
                  <c:v>2988.74</c:v>
                </c:pt>
                <c:pt idx="24">
                  <c:v>1142870</c:v>
                </c:pt>
                <c:pt idx="25">
                  <c:v>0</c:v>
                </c:pt>
                <c:pt idx="26">
                  <c:v>777558.64</c:v>
                </c:pt>
                <c:pt idx="27">
                  <c:v>705000</c:v>
                </c:pt>
                <c:pt idx="28">
                  <c:v>705000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632102.41999999993</c:v>
                </c:pt>
                <c:pt idx="44">
                  <c:v>283493.55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348608.87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15920583.949999999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DE Ingresos y Egresos'!$E$9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Egresos'!$E$10:$E$75</c:f>
              <c:numCache>
                <c:formatCode>#,##0.00</c:formatCode>
                <c:ptCount val="66"/>
                <c:pt idx="0">
                  <c:v>18261665.949999999</c:v>
                </c:pt>
                <c:pt idx="1">
                  <c:v>9890863.6199999992</c:v>
                </c:pt>
                <c:pt idx="2">
                  <c:v>8625741.0299999993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1220122.5900000001</c:v>
                </c:pt>
                <c:pt idx="7">
                  <c:v>1722841.22</c:v>
                </c:pt>
                <c:pt idx="8">
                  <c:v>546291.65</c:v>
                </c:pt>
                <c:pt idx="9">
                  <c:v>0</c:v>
                </c:pt>
                <c:pt idx="10">
                  <c:v>495135</c:v>
                </c:pt>
                <c:pt idx="11">
                  <c:v>0</c:v>
                </c:pt>
                <c:pt idx="12">
                  <c:v>390136.75</c:v>
                </c:pt>
                <c:pt idx="13">
                  <c:v>53347.82</c:v>
                </c:pt>
                <c:pt idx="14">
                  <c:v>14160</c:v>
                </c:pt>
                <c:pt idx="15">
                  <c:v>55620</c:v>
                </c:pt>
                <c:pt idx="16">
                  <c:v>168150</c:v>
                </c:pt>
                <c:pt idx="17">
                  <c:v>4547600.1099999994</c:v>
                </c:pt>
                <c:pt idx="18">
                  <c:v>319661</c:v>
                </c:pt>
                <c:pt idx="19">
                  <c:v>0</c:v>
                </c:pt>
                <c:pt idx="20">
                  <c:v>201567.6</c:v>
                </c:pt>
                <c:pt idx="21">
                  <c:v>1132130</c:v>
                </c:pt>
                <c:pt idx="22">
                  <c:v>0</c:v>
                </c:pt>
                <c:pt idx="23">
                  <c:v>144627.49</c:v>
                </c:pt>
                <c:pt idx="24">
                  <c:v>2184518.2999999998</c:v>
                </c:pt>
                <c:pt idx="25">
                  <c:v>0</c:v>
                </c:pt>
                <c:pt idx="26">
                  <c:v>565095.72</c:v>
                </c:pt>
                <c:pt idx="27">
                  <c:v>2078000</c:v>
                </c:pt>
                <c:pt idx="28">
                  <c:v>2078000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22361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22361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18261665.949999999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DE Ingresos y Egresos'!$F$9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Egresos'!$F$10:$F$75</c:f>
              <c:numCache>
                <c:formatCode>#,##0.00</c:formatCode>
                <c:ptCount val="66"/>
                <c:pt idx="0">
                  <c:v>16792900.059999999</c:v>
                </c:pt>
                <c:pt idx="1">
                  <c:v>9487255.1099999994</c:v>
                </c:pt>
                <c:pt idx="2">
                  <c:v>8271181.3799999999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1171073.73</c:v>
                </c:pt>
                <c:pt idx="7">
                  <c:v>2450322.8400000003</c:v>
                </c:pt>
                <c:pt idx="8">
                  <c:v>535304.54</c:v>
                </c:pt>
                <c:pt idx="9">
                  <c:v>10012.299999999999</c:v>
                </c:pt>
                <c:pt idx="10">
                  <c:v>151005</c:v>
                </c:pt>
                <c:pt idx="11">
                  <c:v>3450</c:v>
                </c:pt>
                <c:pt idx="12">
                  <c:v>1082207.25</c:v>
                </c:pt>
                <c:pt idx="13">
                  <c:v>53347.82</c:v>
                </c:pt>
                <c:pt idx="14">
                  <c:v>425397.08</c:v>
                </c:pt>
                <c:pt idx="15">
                  <c:v>131419.13</c:v>
                </c:pt>
                <c:pt idx="16">
                  <c:v>58179.72</c:v>
                </c:pt>
                <c:pt idx="17">
                  <c:v>2184450.7400000002</c:v>
                </c:pt>
                <c:pt idx="18">
                  <c:v>410090.8</c:v>
                </c:pt>
                <c:pt idx="19">
                  <c:v>38935.279999999999</c:v>
                </c:pt>
                <c:pt idx="20">
                  <c:v>39557.14</c:v>
                </c:pt>
                <c:pt idx="21">
                  <c:v>26231.4</c:v>
                </c:pt>
                <c:pt idx="22">
                  <c:v>39884</c:v>
                </c:pt>
                <c:pt idx="23">
                  <c:v>39189</c:v>
                </c:pt>
                <c:pt idx="24">
                  <c:v>979853.4</c:v>
                </c:pt>
                <c:pt idx="25">
                  <c:v>0</c:v>
                </c:pt>
                <c:pt idx="26">
                  <c:v>610709.72</c:v>
                </c:pt>
                <c:pt idx="27">
                  <c:v>1719000</c:v>
                </c:pt>
                <c:pt idx="28">
                  <c:v>1719000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951871.36999999988</c:v>
                </c:pt>
                <c:pt idx="44">
                  <c:v>386935.87</c:v>
                </c:pt>
                <c:pt idx="45">
                  <c:v>0</c:v>
                </c:pt>
                <c:pt idx="46">
                  <c:v>213600.06</c:v>
                </c:pt>
                <c:pt idx="47">
                  <c:v>0</c:v>
                </c:pt>
                <c:pt idx="48">
                  <c:v>351335.44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16792900.059999999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DE Ingresos y Egresos'!$G$9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Egresos'!$G$10:$G$75</c:f>
              <c:numCache>
                <c:formatCode>#,##0.00</c:formatCode>
                <c:ptCount val="66"/>
                <c:pt idx="0">
                  <c:v>18535196.419999998</c:v>
                </c:pt>
                <c:pt idx="1">
                  <c:v>11474209.91</c:v>
                </c:pt>
                <c:pt idx="2">
                  <c:v>8771064.1099999994</c:v>
                </c:pt>
                <c:pt idx="3">
                  <c:v>1533237.05</c:v>
                </c:pt>
                <c:pt idx="4">
                  <c:v>0</c:v>
                </c:pt>
                <c:pt idx="5">
                  <c:v>0</c:v>
                </c:pt>
                <c:pt idx="6">
                  <c:v>1169908.75</c:v>
                </c:pt>
                <c:pt idx="7">
                  <c:v>2502827.2399999998</c:v>
                </c:pt>
                <c:pt idx="8">
                  <c:v>612790.99</c:v>
                </c:pt>
                <c:pt idx="9">
                  <c:v>398250</c:v>
                </c:pt>
                <c:pt idx="10">
                  <c:v>225062.5</c:v>
                </c:pt>
                <c:pt idx="11">
                  <c:v>8150</c:v>
                </c:pt>
                <c:pt idx="12">
                  <c:v>393376.4</c:v>
                </c:pt>
                <c:pt idx="13">
                  <c:v>55974.01</c:v>
                </c:pt>
                <c:pt idx="14">
                  <c:v>481704.58</c:v>
                </c:pt>
                <c:pt idx="15">
                  <c:v>47260.26</c:v>
                </c:pt>
                <c:pt idx="16">
                  <c:v>280258.5</c:v>
                </c:pt>
                <c:pt idx="17">
                  <c:v>1834856.4300000002</c:v>
                </c:pt>
                <c:pt idx="18">
                  <c:v>73359.070000000007</c:v>
                </c:pt>
                <c:pt idx="19">
                  <c:v>454683.21</c:v>
                </c:pt>
                <c:pt idx="20">
                  <c:v>99220</c:v>
                </c:pt>
                <c:pt idx="21">
                  <c:v>0</c:v>
                </c:pt>
                <c:pt idx="22">
                  <c:v>9069.56</c:v>
                </c:pt>
                <c:pt idx="23">
                  <c:v>167289.07</c:v>
                </c:pt>
                <c:pt idx="24">
                  <c:v>932451.14</c:v>
                </c:pt>
                <c:pt idx="25">
                  <c:v>0</c:v>
                </c:pt>
                <c:pt idx="26">
                  <c:v>98784.38</c:v>
                </c:pt>
                <c:pt idx="27">
                  <c:v>1495500</c:v>
                </c:pt>
                <c:pt idx="28">
                  <c:v>1495500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1227802.8400000001</c:v>
                </c:pt>
                <c:pt idx="44">
                  <c:v>182572.47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1045230.37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18535196.419999998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DE Ingresos y Egresos'!$H$9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Egresos'!$H$10:$H$75</c:f>
              <c:numCache>
                <c:formatCode>#,##0.00</c:formatCode>
                <c:ptCount val="66"/>
                <c:pt idx="0">
                  <c:v>17177802.77</c:v>
                </c:pt>
                <c:pt idx="1">
                  <c:v>10083489.77</c:v>
                </c:pt>
                <c:pt idx="2">
                  <c:v>8884528.4900000002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1153961.28</c:v>
                </c:pt>
                <c:pt idx="7">
                  <c:v>3125808.3699999996</c:v>
                </c:pt>
                <c:pt idx="8">
                  <c:v>636220.4</c:v>
                </c:pt>
                <c:pt idx="9">
                  <c:v>304558</c:v>
                </c:pt>
                <c:pt idx="10">
                  <c:v>152012.5</c:v>
                </c:pt>
                <c:pt idx="11">
                  <c:v>0</c:v>
                </c:pt>
                <c:pt idx="12">
                  <c:v>377771.8</c:v>
                </c:pt>
                <c:pt idx="13">
                  <c:v>980884.77</c:v>
                </c:pt>
                <c:pt idx="14">
                  <c:v>324242.40000000002</c:v>
                </c:pt>
                <c:pt idx="15">
                  <c:v>100696</c:v>
                </c:pt>
                <c:pt idx="16">
                  <c:v>249422.5</c:v>
                </c:pt>
                <c:pt idx="17">
                  <c:v>1536625.6800000002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928482</c:v>
                </c:pt>
                <c:pt idx="25">
                  <c:v>0</c:v>
                </c:pt>
                <c:pt idx="26">
                  <c:v>608143.68000000005</c:v>
                </c:pt>
                <c:pt idx="27">
                  <c:v>1500000</c:v>
                </c:pt>
                <c:pt idx="28">
                  <c:v>1500000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293576.92</c:v>
                </c:pt>
                <c:pt idx="44">
                  <c:v>77636.92</c:v>
                </c:pt>
                <c:pt idx="45">
                  <c:v>215940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638302.03</c:v>
                </c:pt>
                <c:pt idx="54">
                  <c:v>638302.03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17177802.77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DE Ingresos y Egresos'!$I$9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Egresos'!$I$10:$I$75</c:f>
              <c:numCache>
                <c:formatCode>#,##0.00</c:formatCode>
                <c:ptCount val="66"/>
                <c:pt idx="0">
                  <c:v>24508464.359999999</c:v>
                </c:pt>
                <c:pt idx="1">
                  <c:v>14385826.98</c:v>
                </c:pt>
                <c:pt idx="2">
                  <c:v>8185674.1799999997</c:v>
                </c:pt>
                <c:pt idx="3">
                  <c:v>5045000</c:v>
                </c:pt>
                <c:pt idx="4">
                  <c:v>0</c:v>
                </c:pt>
                <c:pt idx="5">
                  <c:v>0</c:v>
                </c:pt>
                <c:pt idx="6">
                  <c:v>1155152.8</c:v>
                </c:pt>
                <c:pt idx="7">
                  <c:v>1979625.2799999998</c:v>
                </c:pt>
                <c:pt idx="8">
                  <c:v>558455.87</c:v>
                </c:pt>
                <c:pt idx="9">
                  <c:v>8100</c:v>
                </c:pt>
                <c:pt idx="10">
                  <c:v>213895</c:v>
                </c:pt>
                <c:pt idx="11">
                  <c:v>11000</c:v>
                </c:pt>
                <c:pt idx="12">
                  <c:v>368181</c:v>
                </c:pt>
                <c:pt idx="13">
                  <c:v>53071.17</c:v>
                </c:pt>
                <c:pt idx="14">
                  <c:v>234535.69</c:v>
                </c:pt>
                <c:pt idx="15">
                  <c:v>47151.63</c:v>
                </c:pt>
                <c:pt idx="16">
                  <c:v>485234.92</c:v>
                </c:pt>
                <c:pt idx="17">
                  <c:v>3738748.6100000003</c:v>
                </c:pt>
                <c:pt idx="18">
                  <c:v>367907.8</c:v>
                </c:pt>
                <c:pt idx="19">
                  <c:v>10620</c:v>
                </c:pt>
                <c:pt idx="20">
                  <c:v>295</c:v>
                </c:pt>
                <c:pt idx="21">
                  <c:v>123900</c:v>
                </c:pt>
                <c:pt idx="22">
                  <c:v>704</c:v>
                </c:pt>
                <c:pt idx="23">
                  <c:v>0</c:v>
                </c:pt>
                <c:pt idx="24">
                  <c:v>1550481.99</c:v>
                </c:pt>
                <c:pt idx="25">
                  <c:v>0</c:v>
                </c:pt>
                <c:pt idx="26">
                  <c:v>1684839.82</c:v>
                </c:pt>
                <c:pt idx="27">
                  <c:v>1500000</c:v>
                </c:pt>
                <c:pt idx="28">
                  <c:v>1500000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2904263.49</c:v>
                </c:pt>
                <c:pt idx="54">
                  <c:v>1476700.84</c:v>
                </c:pt>
                <c:pt idx="55">
                  <c:v>1427562.65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24508464.359999999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DE Ingresos y Egresos'!$J$9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Egresos'!$J$10:$J$75</c:f>
              <c:numCache>
                <c:formatCode>#,##0.00</c:formatCode>
                <c:ptCount val="66"/>
                <c:pt idx="0">
                  <c:v>14046908.879999999</c:v>
                </c:pt>
                <c:pt idx="1">
                  <c:v>9321708.459999999</c:v>
                </c:pt>
                <c:pt idx="2">
                  <c:v>8130059.1799999997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1146649.28</c:v>
                </c:pt>
                <c:pt idx="7">
                  <c:v>1998269.13</c:v>
                </c:pt>
                <c:pt idx="8">
                  <c:v>495784.05</c:v>
                </c:pt>
                <c:pt idx="9">
                  <c:v>415360</c:v>
                </c:pt>
                <c:pt idx="10">
                  <c:v>397922.5</c:v>
                </c:pt>
                <c:pt idx="11">
                  <c:v>5000</c:v>
                </c:pt>
                <c:pt idx="12">
                  <c:v>378673.6</c:v>
                </c:pt>
                <c:pt idx="13">
                  <c:v>51104.73</c:v>
                </c:pt>
                <c:pt idx="14">
                  <c:v>144153.1</c:v>
                </c:pt>
                <c:pt idx="15">
                  <c:v>86076.42</c:v>
                </c:pt>
                <c:pt idx="16">
                  <c:v>24194.73</c:v>
                </c:pt>
                <c:pt idx="17">
                  <c:v>1164431.29</c:v>
                </c:pt>
                <c:pt idx="18">
                  <c:v>83448.33</c:v>
                </c:pt>
                <c:pt idx="19">
                  <c:v>665.87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159.99</c:v>
                </c:pt>
                <c:pt idx="24">
                  <c:v>926978.96</c:v>
                </c:pt>
                <c:pt idx="25">
                  <c:v>0</c:v>
                </c:pt>
                <c:pt idx="26">
                  <c:v>153178.14000000001</c:v>
                </c:pt>
                <c:pt idx="27">
                  <c:v>1500000</c:v>
                </c:pt>
                <c:pt idx="28">
                  <c:v>1500000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62500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62500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14046908.879999999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DE Ingresos y Egresos'!$K$9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Egresos'!$K$10:$K$75</c:f>
              <c:numCache>
                <c:formatCode>#,##0.00</c:formatCode>
                <c:ptCount val="66"/>
                <c:pt idx="0">
                  <c:v>12179884.300000001</c:v>
                </c:pt>
                <c:pt idx="1">
                  <c:v>9121149.5099999998</c:v>
                </c:pt>
                <c:pt idx="2">
                  <c:v>7995844.4000000004</c:v>
                </c:pt>
                <c:pt idx="3">
                  <c:v>40000</c:v>
                </c:pt>
                <c:pt idx="4">
                  <c:v>0</c:v>
                </c:pt>
                <c:pt idx="5">
                  <c:v>0</c:v>
                </c:pt>
                <c:pt idx="6">
                  <c:v>1085305.1100000001</c:v>
                </c:pt>
                <c:pt idx="7">
                  <c:v>1267852.79</c:v>
                </c:pt>
                <c:pt idx="8">
                  <c:v>765827.11</c:v>
                </c:pt>
                <c:pt idx="9">
                  <c:v>75520</c:v>
                </c:pt>
                <c:pt idx="10">
                  <c:v>0</c:v>
                </c:pt>
                <c:pt idx="11">
                  <c:v>0</c:v>
                </c:pt>
                <c:pt idx="12">
                  <c:v>330400.95</c:v>
                </c:pt>
                <c:pt idx="13">
                  <c:v>51104.73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1025882</c:v>
                </c:pt>
                <c:pt idx="18">
                  <c:v>90000</c:v>
                </c:pt>
                <c:pt idx="19">
                  <c:v>0</c:v>
                </c:pt>
                <c:pt idx="20">
                  <c:v>7400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928482</c:v>
                </c:pt>
                <c:pt idx="25">
                  <c:v>0</c:v>
                </c:pt>
                <c:pt idx="27">
                  <c:v>765000</c:v>
                </c:pt>
                <c:pt idx="28">
                  <c:v>765000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12179884.300000001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DE Ingresos y Egresos'!$L$9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Egresos'!$L$10:$L$75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DE Ingresos y Egresos'!$M$9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Egresos'!$M$10:$M$75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DE Ingresos y Egresos'!$N$9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Egresos'!$N$10:$N$75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0872" cy="608418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361951</xdr:colOff>
      <xdr:row>0</xdr:row>
      <xdr:rowOff>104775</xdr:rowOff>
    </xdr:from>
    <xdr:to>
      <xdr:col>3</xdr:col>
      <xdr:colOff>507112</xdr:colOff>
      <xdr:row>6</xdr:row>
      <xdr:rowOff>29634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1" y="104775"/>
          <a:ext cx="1011936" cy="896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zoomScaleNormal="100" workbookViewId="0">
      <selection activeCell="A14" sqref="A14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75" t="s">
        <v>81</v>
      </c>
      <c r="B1" s="75"/>
      <c r="C1" s="47"/>
      <c r="D1" s="1"/>
    </row>
    <row r="2" spans="1:4" x14ac:dyDescent="0.25">
      <c r="A2" s="75" t="s">
        <v>82</v>
      </c>
      <c r="B2" s="75"/>
      <c r="C2" s="47"/>
      <c r="D2" s="3"/>
    </row>
    <row r="3" spans="1:4" x14ac:dyDescent="0.25">
      <c r="A3" s="75">
        <v>2024</v>
      </c>
      <c r="B3" s="75"/>
      <c r="C3" s="47"/>
      <c r="D3" s="3"/>
    </row>
    <row r="4" spans="1:4" ht="18.75" x14ac:dyDescent="0.3">
      <c r="A4" s="75" t="s">
        <v>98</v>
      </c>
      <c r="B4" s="75"/>
      <c r="C4" s="75"/>
      <c r="D4" s="1"/>
    </row>
    <row r="5" spans="1:4" x14ac:dyDescent="0.25">
      <c r="A5" s="76" t="s">
        <v>36</v>
      </c>
      <c r="B5" s="76"/>
      <c r="C5" s="47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37" t="s">
        <v>1</v>
      </c>
      <c r="B8" s="48">
        <f>B73</f>
        <v>242838551</v>
      </c>
      <c r="C8" s="38"/>
    </row>
    <row r="9" spans="1:4" x14ac:dyDescent="0.25">
      <c r="A9" s="39" t="s">
        <v>2</v>
      </c>
      <c r="B9" s="30">
        <f>B10+B11+B12+B13+B14</f>
        <v>139954185</v>
      </c>
      <c r="C9" s="38"/>
    </row>
    <row r="10" spans="1:4" x14ac:dyDescent="0.25">
      <c r="A10" s="41" t="s">
        <v>3</v>
      </c>
      <c r="B10" s="30">
        <v>110066932</v>
      </c>
      <c r="C10" s="38"/>
    </row>
    <row r="11" spans="1:4" x14ac:dyDescent="0.25">
      <c r="A11" s="41" t="s">
        <v>4</v>
      </c>
      <c r="B11" s="30">
        <v>15703379</v>
      </c>
      <c r="C11" s="38"/>
    </row>
    <row r="12" spans="1:4" x14ac:dyDescent="0.25">
      <c r="A12" s="41" t="s">
        <v>38</v>
      </c>
      <c r="B12" s="48">
        <v>0</v>
      </c>
      <c r="C12" s="38"/>
    </row>
    <row r="13" spans="1:4" x14ac:dyDescent="0.25">
      <c r="A13" s="41" t="s">
        <v>5</v>
      </c>
      <c r="B13" s="48">
        <v>0</v>
      </c>
      <c r="C13" s="38"/>
    </row>
    <row r="14" spans="1:4" x14ac:dyDescent="0.25">
      <c r="A14" s="41" t="s">
        <v>6</v>
      </c>
      <c r="B14" s="30">
        <v>14183874</v>
      </c>
      <c r="C14" s="38"/>
    </row>
    <row r="15" spans="1:4" x14ac:dyDescent="0.25">
      <c r="A15" s="39" t="s">
        <v>7</v>
      </c>
      <c r="B15" s="48">
        <f>B16+B17+B18+B19+B20+B21+B22+B23+B24</f>
        <v>26057000</v>
      </c>
      <c r="C15" s="38"/>
    </row>
    <row r="16" spans="1:4" x14ac:dyDescent="0.25">
      <c r="A16" s="41" t="s">
        <v>8</v>
      </c>
      <c r="B16" s="30">
        <v>7200000</v>
      </c>
      <c r="C16" s="38"/>
    </row>
    <row r="17" spans="1:3" x14ac:dyDescent="0.25">
      <c r="A17" s="41" t="s">
        <v>9</v>
      </c>
      <c r="B17" s="30">
        <v>1550000</v>
      </c>
      <c r="C17" s="38"/>
    </row>
    <row r="18" spans="1:3" ht="18" customHeight="1" x14ac:dyDescent="0.25">
      <c r="A18" s="41" t="s">
        <v>10</v>
      </c>
      <c r="B18" s="30">
        <v>3000000</v>
      </c>
      <c r="C18" s="38"/>
    </row>
    <row r="19" spans="1:3" x14ac:dyDescent="0.25">
      <c r="A19" s="41" t="s">
        <v>11</v>
      </c>
      <c r="B19" s="30">
        <v>0</v>
      </c>
      <c r="C19" s="38"/>
    </row>
    <row r="20" spans="1:3" x14ac:dyDescent="0.25">
      <c r="A20" s="41" t="s">
        <v>12</v>
      </c>
      <c r="B20" s="30">
        <v>6863000</v>
      </c>
      <c r="C20" s="38"/>
    </row>
    <row r="21" spans="1:3" x14ac:dyDescent="0.25">
      <c r="A21" s="41" t="s">
        <v>13</v>
      </c>
      <c r="B21" s="30">
        <v>1804000</v>
      </c>
      <c r="C21" s="38"/>
    </row>
    <row r="22" spans="1:3" x14ac:dyDescent="0.25">
      <c r="A22" s="41" t="s">
        <v>14</v>
      </c>
      <c r="B22" s="30">
        <v>0</v>
      </c>
      <c r="C22" s="38"/>
    </row>
    <row r="23" spans="1:3" x14ac:dyDescent="0.25">
      <c r="A23" s="41" t="s">
        <v>15</v>
      </c>
      <c r="B23" s="30">
        <v>3090000</v>
      </c>
      <c r="C23" s="38"/>
    </row>
    <row r="24" spans="1:3" x14ac:dyDescent="0.25">
      <c r="A24" s="41" t="s">
        <v>39</v>
      </c>
      <c r="B24" s="30">
        <v>2550000</v>
      </c>
      <c r="C24" s="38"/>
    </row>
    <row r="25" spans="1:3" x14ac:dyDescent="0.25">
      <c r="A25" s="39" t="s">
        <v>16</v>
      </c>
      <c r="B25" s="48">
        <f>B26+B27+B28+B29+B30+B31+B32+B33+B34</f>
        <v>30255705</v>
      </c>
      <c r="C25" s="38"/>
    </row>
    <row r="26" spans="1:3" x14ac:dyDescent="0.25">
      <c r="A26" s="41" t="s">
        <v>17</v>
      </c>
      <c r="B26" s="30">
        <v>2875000</v>
      </c>
      <c r="C26" s="38"/>
    </row>
    <row r="27" spans="1:3" x14ac:dyDescent="0.25">
      <c r="A27" s="41" t="s">
        <v>18</v>
      </c>
      <c r="B27" s="30">
        <v>1410000</v>
      </c>
      <c r="C27" s="38"/>
    </row>
    <row r="28" spans="1:3" x14ac:dyDescent="0.25">
      <c r="A28" s="41" t="s">
        <v>19</v>
      </c>
      <c r="B28" s="30">
        <v>475000</v>
      </c>
      <c r="C28" s="38"/>
    </row>
    <row r="29" spans="1:3" x14ac:dyDescent="0.25">
      <c r="A29" s="41" t="s">
        <v>20</v>
      </c>
      <c r="B29" s="30">
        <v>5050000</v>
      </c>
      <c r="C29" s="38"/>
    </row>
    <row r="30" spans="1:3" x14ac:dyDescent="0.25">
      <c r="A30" s="41" t="s">
        <v>21</v>
      </c>
      <c r="B30" s="30">
        <v>858921</v>
      </c>
      <c r="C30" s="38"/>
    </row>
    <row r="31" spans="1:3" x14ac:dyDescent="0.25">
      <c r="A31" s="41" t="s">
        <v>22</v>
      </c>
      <c r="B31" s="30">
        <v>1365000</v>
      </c>
      <c r="C31" s="38"/>
    </row>
    <row r="32" spans="1:3" x14ac:dyDescent="0.25">
      <c r="A32" s="41" t="s">
        <v>23</v>
      </c>
      <c r="B32" s="30">
        <v>13236784</v>
      </c>
      <c r="C32" s="38"/>
    </row>
    <row r="33" spans="1:3" x14ac:dyDescent="0.25">
      <c r="A33" s="41" t="s">
        <v>40</v>
      </c>
      <c r="B33" s="48">
        <v>0</v>
      </c>
      <c r="C33" s="38"/>
    </row>
    <row r="34" spans="1:3" x14ac:dyDescent="0.25">
      <c r="A34" s="41" t="s">
        <v>24</v>
      </c>
      <c r="B34" s="30">
        <v>4985000</v>
      </c>
      <c r="C34" s="38"/>
    </row>
    <row r="35" spans="1:3" x14ac:dyDescent="0.25">
      <c r="A35" s="39" t="s">
        <v>25</v>
      </c>
      <c r="B35" s="48">
        <f>B36+B37+B38+B39+B40+B41+B42</f>
        <v>21168000</v>
      </c>
      <c r="C35" s="38"/>
    </row>
    <row r="36" spans="1:3" x14ac:dyDescent="0.25">
      <c r="A36" s="41" t="s">
        <v>26</v>
      </c>
      <c r="B36" s="48">
        <v>21168000</v>
      </c>
      <c r="C36" s="38"/>
    </row>
    <row r="37" spans="1:3" x14ac:dyDescent="0.25">
      <c r="A37" s="41" t="s">
        <v>41</v>
      </c>
      <c r="B37" s="30">
        <v>0</v>
      </c>
      <c r="C37" s="38"/>
    </row>
    <row r="38" spans="1:3" x14ac:dyDescent="0.25">
      <c r="A38" s="41" t="s">
        <v>42</v>
      </c>
      <c r="B38" s="48">
        <v>0</v>
      </c>
      <c r="C38" s="38"/>
    </row>
    <row r="39" spans="1:3" x14ac:dyDescent="0.25">
      <c r="A39" s="41" t="s">
        <v>43</v>
      </c>
      <c r="B39" s="48">
        <v>0</v>
      </c>
      <c r="C39" s="38"/>
    </row>
    <row r="40" spans="1:3" x14ac:dyDescent="0.25">
      <c r="A40" s="41" t="s">
        <v>44</v>
      </c>
      <c r="B40" s="48">
        <v>0</v>
      </c>
      <c r="C40" s="38"/>
    </row>
    <row r="41" spans="1:3" x14ac:dyDescent="0.25">
      <c r="A41" s="41" t="s">
        <v>27</v>
      </c>
      <c r="B41" s="48">
        <v>0</v>
      </c>
      <c r="C41" s="38"/>
    </row>
    <row r="42" spans="1:3" x14ac:dyDescent="0.25">
      <c r="A42" s="41" t="s">
        <v>45</v>
      </c>
      <c r="B42" s="48">
        <v>0</v>
      </c>
      <c r="C42" s="38"/>
    </row>
    <row r="43" spans="1:3" x14ac:dyDescent="0.25">
      <c r="A43" s="39" t="s">
        <v>46</v>
      </c>
      <c r="B43" s="48">
        <v>0</v>
      </c>
      <c r="C43" s="38"/>
    </row>
    <row r="44" spans="1:3" x14ac:dyDescent="0.25">
      <c r="A44" s="41" t="s">
        <v>47</v>
      </c>
      <c r="B44" s="48">
        <v>0</v>
      </c>
      <c r="C44" s="38"/>
    </row>
    <row r="45" spans="1:3" x14ac:dyDescent="0.25">
      <c r="A45" s="41" t="s">
        <v>48</v>
      </c>
      <c r="B45" s="48">
        <v>0</v>
      </c>
      <c r="C45" s="38"/>
    </row>
    <row r="46" spans="1:3" x14ac:dyDescent="0.25">
      <c r="A46" s="41" t="s">
        <v>49</v>
      </c>
      <c r="B46" s="48">
        <v>0</v>
      </c>
      <c r="C46" s="38"/>
    </row>
    <row r="47" spans="1:3" x14ac:dyDescent="0.25">
      <c r="A47" s="41" t="s">
        <v>50</v>
      </c>
      <c r="B47" s="48">
        <v>0</v>
      </c>
      <c r="C47" s="38"/>
    </row>
    <row r="48" spans="1:3" x14ac:dyDescent="0.25">
      <c r="A48" s="41" t="s">
        <v>51</v>
      </c>
      <c r="B48" s="48">
        <v>0</v>
      </c>
      <c r="C48" s="38"/>
    </row>
    <row r="49" spans="1:3" x14ac:dyDescent="0.25">
      <c r="A49" s="41" t="s">
        <v>52</v>
      </c>
      <c r="B49" s="48">
        <v>0</v>
      </c>
      <c r="C49" s="38"/>
    </row>
    <row r="50" spans="1:3" x14ac:dyDescent="0.25">
      <c r="A50" s="41" t="s">
        <v>53</v>
      </c>
      <c r="B50" s="48">
        <v>0</v>
      </c>
      <c r="C50" s="38"/>
    </row>
    <row r="51" spans="1:3" x14ac:dyDescent="0.25">
      <c r="A51" s="39" t="s">
        <v>28</v>
      </c>
      <c r="B51" s="48">
        <f>B52+B53+B54+B55+B56+B57+B58+B59+B60</f>
        <v>10403661</v>
      </c>
      <c r="C51" s="38"/>
    </row>
    <row r="52" spans="1:3" x14ac:dyDescent="0.25">
      <c r="A52" s="41" t="s">
        <v>29</v>
      </c>
      <c r="B52" s="30">
        <v>2400000</v>
      </c>
      <c r="C52" s="38"/>
    </row>
    <row r="53" spans="1:3" x14ac:dyDescent="0.25">
      <c r="A53" s="41" t="s">
        <v>30</v>
      </c>
      <c r="B53" s="30">
        <v>100000</v>
      </c>
      <c r="C53" s="38"/>
    </row>
    <row r="54" spans="1:3" x14ac:dyDescent="0.25">
      <c r="A54" s="41" t="s">
        <v>31</v>
      </c>
      <c r="B54" s="30">
        <v>0</v>
      </c>
      <c r="C54" s="38"/>
    </row>
    <row r="55" spans="1:3" x14ac:dyDescent="0.25">
      <c r="A55" s="41" t="s">
        <v>32</v>
      </c>
      <c r="B55" s="30">
        <v>5873072</v>
      </c>
      <c r="C55" s="38"/>
    </row>
    <row r="56" spans="1:3" x14ac:dyDescent="0.25">
      <c r="A56" s="41" t="s">
        <v>33</v>
      </c>
      <c r="B56" s="30">
        <v>2030589</v>
      </c>
      <c r="C56" s="38"/>
    </row>
    <row r="57" spans="1:3" x14ac:dyDescent="0.25">
      <c r="A57" s="41" t="s">
        <v>54</v>
      </c>
      <c r="B57" s="48">
        <v>0</v>
      </c>
      <c r="C57" s="38"/>
    </row>
    <row r="58" spans="1:3" x14ac:dyDescent="0.25">
      <c r="A58" s="41" t="s">
        <v>55</v>
      </c>
      <c r="B58" s="30">
        <v>0</v>
      </c>
      <c r="C58" s="38"/>
    </row>
    <row r="59" spans="1:3" x14ac:dyDescent="0.25">
      <c r="A59" s="41" t="s">
        <v>34</v>
      </c>
      <c r="B59" s="48">
        <v>0</v>
      </c>
      <c r="C59" s="38"/>
    </row>
    <row r="60" spans="1:3" x14ac:dyDescent="0.25">
      <c r="A60" s="41" t="s">
        <v>56</v>
      </c>
      <c r="B60" s="48">
        <v>0</v>
      </c>
      <c r="C60" s="38"/>
    </row>
    <row r="61" spans="1:3" x14ac:dyDescent="0.25">
      <c r="A61" s="39" t="s">
        <v>57</v>
      </c>
      <c r="B61" s="48">
        <f>B62+B63+B64+B65</f>
        <v>15000000</v>
      </c>
      <c r="C61" s="38"/>
    </row>
    <row r="62" spans="1:3" x14ac:dyDescent="0.25">
      <c r="A62" s="41" t="s">
        <v>58</v>
      </c>
      <c r="B62" s="48">
        <v>11000000</v>
      </c>
      <c r="C62" s="38"/>
    </row>
    <row r="63" spans="1:3" x14ac:dyDescent="0.25">
      <c r="A63" s="41" t="s">
        <v>59</v>
      </c>
      <c r="B63" s="48">
        <v>4000000</v>
      </c>
      <c r="C63" s="38"/>
    </row>
    <row r="64" spans="1:3" x14ac:dyDescent="0.25">
      <c r="A64" s="41" t="s">
        <v>60</v>
      </c>
      <c r="B64" s="48">
        <v>0</v>
      </c>
      <c r="C64" s="38"/>
    </row>
    <row r="65" spans="1:3" ht="24" x14ac:dyDescent="0.25">
      <c r="A65" s="41" t="s">
        <v>61</v>
      </c>
      <c r="B65" s="48">
        <v>0</v>
      </c>
      <c r="C65" s="38"/>
    </row>
    <row r="66" spans="1:3" x14ac:dyDescent="0.25">
      <c r="A66" s="39" t="s">
        <v>62</v>
      </c>
      <c r="B66" s="48">
        <v>0</v>
      </c>
      <c r="C66" s="38"/>
    </row>
    <row r="67" spans="1:3" x14ac:dyDescent="0.25">
      <c r="A67" s="41" t="s">
        <v>63</v>
      </c>
      <c r="B67" s="48">
        <v>0</v>
      </c>
      <c r="C67" s="38"/>
    </row>
    <row r="68" spans="1:3" x14ac:dyDescent="0.25">
      <c r="A68" s="41" t="s">
        <v>64</v>
      </c>
      <c r="B68" s="48">
        <v>0</v>
      </c>
      <c r="C68" s="38"/>
    </row>
    <row r="69" spans="1:3" x14ac:dyDescent="0.25">
      <c r="A69" s="39" t="s">
        <v>65</v>
      </c>
      <c r="B69" s="48">
        <v>0</v>
      </c>
      <c r="C69" s="38"/>
    </row>
    <row r="70" spans="1:3" x14ac:dyDescent="0.25">
      <c r="A70" s="41" t="s">
        <v>66</v>
      </c>
      <c r="B70" s="48">
        <v>0</v>
      </c>
      <c r="C70" s="38"/>
    </row>
    <row r="71" spans="1:3" x14ac:dyDescent="0.25">
      <c r="A71" s="41" t="s">
        <v>67</v>
      </c>
      <c r="B71" s="48">
        <v>0</v>
      </c>
      <c r="C71" s="38"/>
    </row>
    <row r="72" spans="1:3" x14ac:dyDescent="0.25">
      <c r="A72" s="41" t="s">
        <v>68</v>
      </c>
      <c r="B72" s="48">
        <v>0</v>
      </c>
      <c r="C72" s="38"/>
    </row>
    <row r="73" spans="1:3" x14ac:dyDescent="0.25">
      <c r="A73" s="42" t="s">
        <v>35</v>
      </c>
      <c r="B73" s="21">
        <f>B9+B15+B25+B35+B51+B61</f>
        <v>242838551</v>
      </c>
      <c r="C73" s="38"/>
    </row>
    <row r="74" spans="1:3" x14ac:dyDescent="0.25">
      <c r="A74" s="43"/>
      <c r="B74" s="40"/>
      <c r="C74" s="38"/>
    </row>
    <row r="75" spans="1:3" x14ac:dyDescent="0.25">
      <c r="A75" s="37" t="s">
        <v>69</v>
      </c>
      <c r="B75" s="30"/>
      <c r="C75" s="38"/>
    </row>
    <row r="76" spans="1:3" x14ac:dyDescent="0.25">
      <c r="A76" s="39" t="s">
        <v>70</v>
      </c>
      <c r="B76" s="40"/>
      <c r="C76" s="38"/>
    </row>
    <row r="77" spans="1:3" x14ac:dyDescent="0.25">
      <c r="A77" s="41" t="s">
        <v>71</v>
      </c>
      <c r="B77" s="40"/>
      <c r="C77" s="38"/>
    </row>
    <row r="78" spans="1:3" x14ac:dyDescent="0.25">
      <c r="A78" s="41" t="s">
        <v>72</v>
      </c>
      <c r="B78" s="40"/>
      <c r="C78" s="38"/>
    </row>
    <row r="79" spans="1:3" x14ac:dyDescent="0.25">
      <c r="A79" s="39" t="s">
        <v>73</v>
      </c>
      <c r="B79" s="40"/>
      <c r="C79" s="38"/>
    </row>
    <row r="80" spans="1:3" x14ac:dyDescent="0.25">
      <c r="A80" s="41" t="s">
        <v>74</v>
      </c>
      <c r="B80" s="40"/>
      <c r="C80" s="38"/>
    </row>
    <row r="81" spans="1:3" x14ac:dyDescent="0.25">
      <c r="A81" s="41" t="s">
        <v>75</v>
      </c>
      <c r="B81" s="40"/>
      <c r="C81" s="38"/>
    </row>
    <row r="82" spans="1:3" x14ac:dyDescent="0.25">
      <c r="A82" s="39" t="s">
        <v>76</v>
      </c>
      <c r="B82" s="40"/>
      <c r="C82" s="38"/>
    </row>
    <row r="83" spans="1:3" x14ac:dyDescent="0.25">
      <c r="A83" s="41" t="s">
        <v>77</v>
      </c>
      <c r="B83" s="40"/>
      <c r="C83" s="38"/>
    </row>
    <row r="84" spans="1:3" x14ac:dyDescent="0.25">
      <c r="A84" s="44" t="s">
        <v>78</v>
      </c>
      <c r="B84" s="40"/>
      <c r="C84" s="38"/>
    </row>
    <row r="85" spans="1:3" x14ac:dyDescent="0.25">
      <c r="A85" s="38"/>
      <c r="B85" s="40"/>
      <c r="C85" s="38"/>
    </row>
    <row r="86" spans="1:3" x14ac:dyDescent="0.25">
      <c r="A86" s="45" t="s">
        <v>79</v>
      </c>
      <c r="B86" s="46">
        <f>B8</f>
        <v>242838551</v>
      </c>
      <c r="C86" s="38"/>
    </row>
    <row r="87" spans="1:3" x14ac:dyDescent="0.25">
      <c r="A87" s="38" t="s">
        <v>80</v>
      </c>
      <c r="B87" s="38"/>
      <c r="C87" s="38"/>
    </row>
    <row r="88" spans="1:3" x14ac:dyDescent="0.25">
      <c r="A88" s="38"/>
      <c r="B88" s="38"/>
      <c r="C88" s="38"/>
    </row>
    <row r="89" spans="1:3" x14ac:dyDescent="0.25">
      <c r="A89" s="38"/>
      <c r="B89" s="38"/>
      <c r="C89" s="38"/>
    </row>
    <row r="90" spans="1:3" x14ac:dyDescent="0.25">
      <c r="A90" s="38" t="s">
        <v>107</v>
      </c>
      <c r="B90" s="38" t="s">
        <v>102</v>
      </c>
      <c r="C90" s="38"/>
    </row>
    <row r="91" spans="1:3" x14ac:dyDescent="0.25">
      <c r="A91" s="38" t="s">
        <v>111</v>
      </c>
      <c r="B91" s="38" t="s">
        <v>110</v>
      </c>
      <c r="C91" s="38"/>
    </row>
    <row r="92" spans="1:3" x14ac:dyDescent="0.25">
      <c r="A92" s="38" t="s">
        <v>109</v>
      </c>
      <c r="B92" s="38" t="s">
        <v>106</v>
      </c>
      <c r="C92" s="38"/>
    </row>
    <row r="93" spans="1:3" x14ac:dyDescent="0.25">
      <c r="A93" s="38"/>
      <c r="B93" s="38"/>
      <c r="C93" s="38"/>
    </row>
    <row r="94" spans="1:3" x14ac:dyDescent="0.25">
      <c r="A94" s="38"/>
      <c r="B94" s="38"/>
      <c r="C94" s="38"/>
    </row>
    <row r="95" spans="1:3" x14ac:dyDescent="0.25">
      <c r="A95" s="38"/>
      <c r="B95" s="38"/>
      <c r="C95" s="38"/>
    </row>
    <row r="96" spans="1:3" x14ac:dyDescent="0.25">
      <c r="A96" s="38" t="s">
        <v>100</v>
      </c>
      <c r="B96" s="38"/>
      <c r="C96" s="38"/>
    </row>
    <row r="97" spans="1:3" x14ac:dyDescent="0.25">
      <c r="A97" s="38" t="s">
        <v>103</v>
      </c>
      <c r="B97" s="38"/>
      <c r="C97" s="38"/>
    </row>
    <row r="98" spans="1:3" x14ac:dyDescent="0.25">
      <c r="A98" s="38" t="s">
        <v>108</v>
      </c>
      <c r="B98" s="38"/>
      <c r="C98" s="38"/>
    </row>
    <row r="99" spans="1:3" x14ac:dyDescent="0.25">
      <c r="A99" s="38"/>
      <c r="B99" s="38"/>
      <c r="C99" s="38"/>
    </row>
    <row r="100" spans="1:3" x14ac:dyDescent="0.25">
      <c r="A100" s="38"/>
      <c r="B100" s="38"/>
      <c r="C100" s="38"/>
    </row>
    <row r="101" spans="1:3" x14ac:dyDescent="0.25">
      <c r="B101" s="38"/>
      <c r="C101" s="38"/>
    </row>
    <row r="102" spans="1:3" x14ac:dyDescent="0.25">
      <c r="B102" s="38"/>
      <c r="C102" s="38"/>
    </row>
    <row r="103" spans="1:3" x14ac:dyDescent="0.25">
      <c r="B103" s="38"/>
      <c r="C103" s="38"/>
    </row>
    <row r="104" spans="1:3" x14ac:dyDescent="0.25">
      <c r="A104" s="38"/>
      <c r="B104" s="38"/>
      <c r="C104" s="38"/>
    </row>
    <row r="105" spans="1:3" x14ac:dyDescent="0.25">
      <c r="A105" s="38"/>
      <c r="B105" s="38"/>
      <c r="C105" s="38"/>
    </row>
    <row r="106" spans="1:3" x14ac:dyDescent="0.25">
      <c r="A106" s="38"/>
      <c r="B106" s="38"/>
      <c r="C106" s="38"/>
    </row>
    <row r="107" spans="1:3" x14ac:dyDescent="0.25">
      <c r="A107" s="38"/>
      <c r="B107" s="38"/>
      <c r="C107" s="38"/>
    </row>
    <row r="108" spans="1:3" x14ac:dyDescent="0.25">
      <c r="A108" s="38"/>
      <c r="B108" s="38"/>
      <c r="C108" s="38"/>
    </row>
    <row r="109" spans="1:3" x14ac:dyDescent="0.25">
      <c r="A109" s="38"/>
      <c r="B109" s="38"/>
      <c r="C109" s="38"/>
    </row>
    <row r="110" spans="1:3" x14ac:dyDescent="0.25">
      <c r="A110" s="38"/>
      <c r="B110" s="38"/>
      <c r="C110" s="38"/>
    </row>
    <row r="111" spans="1:3" x14ac:dyDescent="0.25">
      <c r="A111" s="38"/>
      <c r="B111" s="38"/>
      <c r="C111" s="38"/>
    </row>
    <row r="112" spans="1:3" x14ac:dyDescent="0.25">
      <c r="A112" s="38"/>
      <c r="B112" s="38"/>
      <c r="C112" s="38"/>
    </row>
    <row r="113" spans="1:3" x14ac:dyDescent="0.25">
      <c r="A113" s="38"/>
      <c r="B113" s="38"/>
      <c r="C113" s="38"/>
    </row>
    <row r="114" spans="1:3" x14ac:dyDescent="0.25">
      <c r="A114" s="38"/>
      <c r="B114" s="38"/>
      <c r="C114" s="38"/>
    </row>
    <row r="115" spans="1:3" x14ac:dyDescent="0.25">
      <c r="A115" s="38"/>
      <c r="B115" s="38"/>
      <c r="C115" s="38"/>
    </row>
    <row r="116" spans="1:3" x14ac:dyDescent="0.25">
      <c r="A116" s="38"/>
      <c r="B116" s="38"/>
      <c r="C116" s="38"/>
    </row>
    <row r="117" spans="1:3" x14ac:dyDescent="0.25">
      <c r="A117" s="38"/>
      <c r="B117" s="38"/>
      <c r="C117" s="38"/>
    </row>
    <row r="118" spans="1:3" x14ac:dyDescent="0.25">
      <c r="A118" s="38"/>
      <c r="B118" s="38"/>
      <c r="C118" s="38"/>
    </row>
    <row r="119" spans="1:3" x14ac:dyDescent="0.25">
      <c r="A119" s="38"/>
      <c r="B119" s="38"/>
      <c r="C119" s="38"/>
    </row>
    <row r="120" spans="1:3" x14ac:dyDescent="0.25">
      <c r="A120" s="38"/>
      <c r="B120" s="38"/>
      <c r="C120" s="38"/>
    </row>
    <row r="121" spans="1:3" x14ac:dyDescent="0.25">
      <c r="A121" s="38"/>
      <c r="B121" s="38"/>
      <c r="C121" s="38"/>
    </row>
    <row r="122" spans="1:3" x14ac:dyDescent="0.25">
      <c r="A122" s="38"/>
      <c r="B122" s="38"/>
      <c r="C122" s="38"/>
    </row>
    <row r="123" spans="1:3" x14ac:dyDescent="0.25">
      <c r="A123" s="38"/>
      <c r="B123" s="38"/>
      <c r="C123" s="38"/>
    </row>
    <row r="124" spans="1:3" x14ac:dyDescent="0.25">
      <c r="A124" s="38"/>
      <c r="B124" s="38"/>
      <c r="C124" s="38"/>
    </row>
    <row r="125" spans="1:3" x14ac:dyDescent="0.25">
      <c r="A125" s="38"/>
      <c r="B125" s="38"/>
      <c r="C125" s="38"/>
    </row>
    <row r="126" spans="1:3" x14ac:dyDescent="0.25">
      <c r="A126" s="38"/>
      <c r="B126" s="38"/>
      <c r="C126" s="38"/>
    </row>
    <row r="127" spans="1:3" x14ac:dyDescent="0.25">
      <c r="A127" s="38"/>
      <c r="B127" s="38"/>
      <c r="C127" s="38"/>
    </row>
    <row r="128" spans="1:3" x14ac:dyDescent="0.25">
      <c r="A128" s="38"/>
      <c r="B128" s="38"/>
      <c r="C128" s="38"/>
    </row>
    <row r="129" spans="1:3" x14ac:dyDescent="0.25">
      <c r="A129" s="38"/>
      <c r="B129" s="38"/>
      <c r="C129" s="38"/>
    </row>
    <row r="130" spans="1:3" x14ac:dyDescent="0.25">
      <c r="A130" s="38"/>
      <c r="B130" s="38"/>
      <c r="C130" s="38"/>
    </row>
    <row r="131" spans="1:3" x14ac:dyDescent="0.25">
      <c r="A131" s="38"/>
      <c r="B131" s="38"/>
      <c r="C131" s="38"/>
    </row>
    <row r="132" spans="1:3" x14ac:dyDescent="0.25">
      <c r="A132" s="38"/>
      <c r="B132" s="38"/>
      <c r="C132" s="38"/>
    </row>
    <row r="133" spans="1:3" x14ac:dyDescent="0.25">
      <c r="A133" s="38"/>
      <c r="B133" s="38"/>
      <c r="C133" s="38"/>
    </row>
    <row r="134" spans="1:3" x14ac:dyDescent="0.25">
      <c r="A134" s="38"/>
      <c r="B134" s="38"/>
      <c r="C134" s="38"/>
    </row>
    <row r="135" spans="1:3" x14ac:dyDescent="0.25">
      <c r="A135" s="38"/>
      <c r="B135" s="38"/>
      <c r="C135" s="38"/>
    </row>
    <row r="136" spans="1:3" x14ac:dyDescent="0.25">
      <c r="A136" s="38"/>
      <c r="B136" s="38"/>
      <c r="C136" s="38"/>
    </row>
    <row r="137" spans="1:3" x14ac:dyDescent="0.25">
      <c r="A137" s="38"/>
      <c r="B137" s="38"/>
      <c r="C137" s="38"/>
    </row>
    <row r="138" spans="1:3" x14ac:dyDescent="0.25">
      <c r="A138" s="38"/>
      <c r="B138" s="38"/>
      <c r="C138" s="38"/>
    </row>
    <row r="139" spans="1:3" x14ac:dyDescent="0.25">
      <c r="A139" s="38"/>
      <c r="B139" s="38"/>
      <c r="C139" s="38"/>
    </row>
    <row r="140" spans="1:3" x14ac:dyDescent="0.25">
      <c r="A140" s="38"/>
      <c r="B140" s="38"/>
      <c r="C140" s="38"/>
    </row>
    <row r="141" spans="1:3" x14ac:dyDescent="0.25">
      <c r="A141" s="38"/>
      <c r="B141" s="38"/>
      <c r="C141" s="38"/>
    </row>
    <row r="142" spans="1:3" x14ac:dyDescent="0.25">
      <c r="A142" s="38"/>
      <c r="B142" s="38"/>
      <c r="C142" s="38"/>
    </row>
    <row r="143" spans="1:3" x14ac:dyDescent="0.25">
      <c r="A143" s="38"/>
      <c r="B143" s="38"/>
      <c r="C143" s="38"/>
    </row>
    <row r="144" spans="1:3" x14ac:dyDescent="0.25">
      <c r="A144" s="38"/>
      <c r="B144" s="38"/>
      <c r="C144" s="38"/>
    </row>
    <row r="145" spans="1:3" x14ac:dyDescent="0.25">
      <c r="A145" s="38"/>
      <c r="B145" s="38"/>
      <c r="C145" s="38"/>
    </row>
    <row r="146" spans="1:3" x14ac:dyDescent="0.25">
      <c r="A146" s="38"/>
      <c r="B146" s="38"/>
      <c r="C146" s="38"/>
    </row>
    <row r="147" spans="1:3" x14ac:dyDescent="0.25">
      <c r="A147" s="38"/>
      <c r="B147" s="38"/>
      <c r="C147" s="38"/>
    </row>
    <row r="148" spans="1:3" x14ac:dyDescent="0.25">
      <c r="A148" s="38"/>
      <c r="B148" s="38"/>
      <c r="C148" s="38"/>
    </row>
    <row r="149" spans="1:3" x14ac:dyDescent="0.25">
      <c r="A149" s="38"/>
      <c r="B149" s="38"/>
      <c r="C149" s="38"/>
    </row>
    <row r="150" spans="1:3" x14ac:dyDescent="0.25">
      <c r="A150" s="38"/>
      <c r="B150" s="38"/>
      <c r="C150" s="38"/>
    </row>
    <row r="151" spans="1:3" x14ac:dyDescent="0.25">
      <c r="A151" s="38"/>
      <c r="B151" s="38"/>
      <c r="C151" s="38"/>
    </row>
    <row r="152" spans="1:3" x14ac:dyDescent="0.25">
      <c r="A152" s="38"/>
      <c r="B152" s="38"/>
      <c r="C152" s="38"/>
    </row>
    <row r="153" spans="1:3" x14ac:dyDescent="0.25">
      <c r="A153" s="38"/>
      <c r="B153" s="38"/>
      <c r="C153" s="38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04"/>
  <sheetViews>
    <sheetView tabSelected="1" workbookViewId="0">
      <selection activeCell="H2" sqref="H2"/>
    </sheetView>
  </sheetViews>
  <sheetFormatPr baseColWidth="10" defaultColWidth="9.140625" defaultRowHeight="12.75" x14ac:dyDescent="0.2"/>
  <cols>
    <col min="1" max="1" width="37.28515625" style="5" customWidth="1"/>
    <col min="2" max="2" width="15.85546875" style="5" customWidth="1"/>
    <col min="3" max="3" width="13" style="5" customWidth="1"/>
    <col min="4" max="4" width="13.42578125" style="5" customWidth="1"/>
    <col min="5" max="5" width="15.85546875" style="5" customWidth="1"/>
    <col min="6" max="6" width="13.5703125" style="5" bestFit="1" customWidth="1"/>
    <col min="7" max="7" width="13.85546875" style="5" customWidth="1"/>
    <col min="8" max="8" width="13.42578125" style="6" customWidth="1"/>
    <col min="9" max="9" width="13.85546875" style="5" customWidth="1"/>
    <col min="10" max="10" width="13.28515625" style="5" customWidth="1"/>
    <col min="11" max="11" width="13.140625" style="5" customWidth="1"/>
    <col min="12" max="12" width="13.42578125" style="5" customWidth="1"/>
    <col min="13" max="13" width="13.140625" style="5" customWidth="1"/>
    <col min="14" max="14" width="13.42578125" style="5" customWidth="1"/>
    <col min="15" max="16" width="6" style="5" bestFit="1" customWidth="1"/>
    <col min="17" max="17" width="14.42578125" style="5" bestFit="1" customWidth="1"/>
    <col min="18" max="18" width="7" style="5" bestFit="1" customWidth="1"/>
    <col min="19" max="16384" width="9.140625" style="5"/>
  </cols>
  <sheetData>
    <row r="3" spans="1:18" x14ac:dyDescent="0.2">
      <c r="A3" s="77" t="s">
        <v>81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8" x14ac:dyDescent="0.2">
      <c r="A4" s="77" t="s">
        <v>82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18" x14ac:dyDescent="0.2">
      <c r="A5" s="77" t="s">
        <v>114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1:18" x14ac:dyDescent="0.2">
      <c r="A6" s="77" t="s">
        <v>115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1:18" x14ac:dyDescent="0.2">
      <c r="A7" s="78" t="s">
        <v>36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61">
        <f>SUM(C10:N10)</f>
        <v>150506159.73000002</v>
      </c>
      <c r="C10" s="61">
        <f t="shared" ref="C10:H10" si="0">C11+C17+C27+C37+C45+C53+C63+C68+C71</f>
        <v>13082753.040000001</v>
      </c>
      <c r="D10" s="61">
        <f t="shared" si="0"/>
        <v>15920583.949999999</v>
      </c>
      <c r="E10" s="61">
        <f t="shared" si="0"/>
        <v>18261665.949999999</v>
      </c>
      <c r="F10" s="61">
        <f t="shared" si="0"/>
        <v>16792900.059999999</v>
      </c>
      <c r="G10" s="61">
        <f t="shared" si="0"/>
        <v>18535196.419999998</v>
      </c>
      <c r="H10" s="61">
        <f t="shared" si="0"/>
        <v>17177802.77</v>
      </c>
      <c r="I10" s="61">
        <f t="shared" ref="I10:J10" si="1">I11+I17+I27+I37+I45+I53+I63+I68+I71</f>
        <v>24508464.359999999</v>
      </c>
      <c r="J10" s="61">
        <f t="shared" si="1"/>
        <v>14046908.879999999</v>
      </c>
      <c r="K10" s="61">
        <f>K11+K17+K27+K37+K45+K53+K63+K68+K71</f>
        <v>12179884.300000001</v>
      </c>
      <c r="L10" s="61"/>
      <c r="M10" s="61"/>
      <c r="N10" s="61"/>
      <c r="O10" s="13"/>
      <c r="P10" s="13"/>
      <c r="Q10" s="13"/>
      <c r="R10" s="13"/>
    </row>
    <row r="11" spans="1:18" ht="15" x14ac:dyDescent="0.25">
      <c r="A11" s="14" t="s">
        <v>2</v>
      </c>
      <c r="B11" s="61">
        <f>C11+D11+E11+F11+G11+H11+I11+J11+K11+L11+M11+N11</f>
        <v>93854865.86999999</v>
      </c>
      <c r="C11" s="70">
        <f>C12+C13+C16</f>
        <v>9609967.2400000002</v>
      </c>
      <c r="D11" s="49">
        <f>D12+D13+D16</f>
        <v>10480395.27</v>
      </c>
      <c r="E11" s="50">
        <f>E12+E13+E14+E15+E16</f>
        <v>9890863.6199999992</v>
      </c>
      <c r="F11" s="50">
        <f>F12+F13+F14++F15+F16</f>
        <v>9487255.1099999994</v>
      </c>
      <c r="G11" s="16">
        <f>G12+G13+G14+G15+G16</f>
        <v>11474209.91</v>
      </c>
      <c r="H11" s="15">
        <f>H12+H13+H14+H15+H16</f>
        <v>10083489.77</v>
      </c>
      <c r="I11" s="15">
        <f>I12+I13+I14+I15+I16</f>
        <v>14385826.98</v>
      </c>
      <c r="J11" s="15">
        <f>J12+J13+J14+J15+J16</f>
        <v>9321708.459999999</v>
      </c>
      <c r="K11" s="54">
        <f>K12+K13+K14+K15+K16</f>
        <v>9121149.5099999998</v>
      </c>
      <c r="L11" s="54"/>
      <c r="M11" s="54"/>
      <c r="N11" s="69"/>
    </row>
    <row r="12" spans="1:18" ht="15" x14ac:dyDescent="0.25">
      <c r="A12" s="17" t="s">
        <v>3</v>
      </c>
      <c r="B12" s="61">
        <f>C12+D12+E12+F12+G12+H12+I12+J12+K12+L12+M12+N12</f>
        <v>76490144.680000007</v>
      </c>
      <c r="C12" s="63">
        <v>8372150.4800000004</v>
      </c>
      <c r="D12" s="30">
        <v>9253901.4299999997</v>
      </c>
      <c r="E12" s="30">
        <v>8625741.0299999993</v>
      </c>
      <c r="F12" s="30">
        <v>8271181.3799999999</v>
      </c>
      <c r="G12" s="30">
        <v>8771064.1099999994</v>
      </c>
      <c r="H12" s="30">
        <v>8884528.4900000002</v>
      </c>
      <c r="I12" s="30">
        <v>8185674.1799999997</v>
      </c>
      <c r="J12" s="30">
        <v>8130059.1799999997</v>
      </c>
      <c r="K12" s="30">
        <v>7995844.4000000004</v>
      </c>
      <c r="L12" s="30"/>
      <c r="M12" s="30"/>
      <c r="N12" s="30"/>
    </row>
    <row r="13" spans="1:18" ht="15" x14ac:dyDescent="0.25">
      <c r="A13" s="17" t="s">
        <v>4</v>
      </c>
      <c r="B13" s="61">
        <f>C13+D13+E13+F13+G13+H13+I13+J13+K13+L13+M13+N13</f>
        <v>6898237.0499999998</v>
      </c>
      <c r="C13" s="63">
        <v>55000</v>
      </c>
      <c r="D13" s="30">
        <v>45000</v>
      </c>
      <c r="E13" s="30">
        <v>45000</v>
      </c>
      <c r="F13" s="30">
        <v>45000</v>
      </c>
      <c r="G13" s="30">
        <v>1533237.05</v>
      </c>
      <c r="H13" s="30">
        <v>45000</v>
      </c>
      <c r="I13" s="30">
        <v>5045000</v>
      </c>
      <c r="J13" s="30">
        <v>45000</v>
      </c>
      <c r="K13" s="30">
        <v>40000</v>
      </c>
      <c r="L13" s="30"/>
      <c r="M13" s="30"/>
      <c r="N13" s="30"/>
    </row>
    <row r="14" spans="1:18" ht="25.5" x14ac:dyDescent="0.25">
      <c r="A14" s="17" t="s">
        <v>38</v>
      </c>
      <c r="B14" s="61">
        <v>0</v>
      </c>
      <c r="C14" s="64">
        <v>0</v>
      </c>
      <c r="D14" s="52">
        <v>0</v>
      </c>
      <c r="E14" s="51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/>
      <c r="M14" s="6"/>
      <c r="N14" s="30"/>
    </row>
    <row r="15" spans="1:18" ht="25.5" x14ac:dyDescent="0.25">
      <c r="A15" s="17" t="s">
        <v>5</v>
      </c>
      <c r="B15" s="61">
        <f t="shared" ref="B15" si="2">C15+D15+E15+F15+G15+H15+I15+J15+K15+L15+M15+N15</f>
        <v>0</v>
      </c>
      <c r="C15" s="64">
        <v>0</v>
      </c>
      <c r="D15" s="52">
        <v>0</v>
      </c>
      <c r="E15" s="51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/>
      <c r="M15" s="6"/>
      <c r="N15" s="6"/>
    </row>
    <row r="16" spans="1:18" ht="25.5" x14ac:dyDescent="0.25">
      <c r="A16" s="17" t="s">
        <v>6</v>
      </c>
      <c r="B16" s="61">
        <f>C16+D16+E16+F16+G16+H16+I16+J16+K16+L16+M16+N16</f>
        <v>10466484.139999999</v>
      </c>
      <c r="C16" s="63">
        <v>1182816.76</v>
      </c>
      <c r="D16" s="30">
        <v>1181493.8400000001</v>
      </c>
      <c r="E16" s="30">
        <v>1220122.5900000001</v>
      </c>
      <c r="F16" s="30">
        <v>1171073.73</v>
      </c>
      <c r="G16" s="30">
        <v>1169908.75</v>
      </c>
      <c r="H16" s="30">
        <v>1153961.28</v>
      </c>
      <c r="I16" s="30">
        <v>1155152.8</v>
      </c>
      <c r="J16" s="30">
        <v>1146649.28</v>
      </c>
      <c r="K16" s="30">
        <v>1085305.1100000001</v>
      </c>
      <c r="L16" s="30"/>
      <c r="M16" s="30"/>
      <c r="N16" s="30"/>
    </row>
    <row r="17" spans="1:17" ht="15" x14ac:dyDescent="0.25">
      <c r="A17" s="14" t="s">
        <v>7</v>
      </c>
      <c r="B17" s="61">
        <f>C17+D17+E17+F17+G17+H17+I17+J17+K17+L17+M17+N17</f>
        <v>17753916.529999997</v>
      </c>
      <c r="C17" s="65">
        <f>C18+C19+C21+C22+C23+C24+C25+C26</f>
        <v>1047303.8</v>
      </c>
      <c r="D17" s="53">
        <f>D18+D19+D20+D21+D22+D23+D24+D25+D26</f>
        <v>1659065.8599999999</v>
      </c>
      <c r="E17" s="54">
        <f>E18+E20+E22+E23+E24+E25+E26</f>
        <v>1722841.22</v>
      </c>
      <c r="F17" s="16">
        <f>F18+F19+F20+F21+F223+F22+F23+F24+F25+F26</f>
        <v>2450322.8400000003</v>
      </c>
      <c r="G17" s="12">
        <f>G18+G19+G20+G21+G22+G23+G24+G25+G26</f>
        <v>2502827.2399999998</v>
      </c>
      <c r="H17" s="16">
        <f>H18+H19+H20+H21+H22+H23+H24+H25+H26</f>
        <v>3125808.3699999996</v>
      </c>
      <c r="I17" s="16">
        <f>I18+I19+I20+I21+I22+I23+I24+I25+I26</f>
        <v>1979625.2799999998</v>
      </c>
      <c r="J17" s="16">
        <f>J18+J19+J20+J21+J22+J23+J24+J25+J26</f>
        <v>1998269.13</v>
      </c>
      <c r="K17" s="16">
        <f>K18+K19+K20+K21+K22+K23+K24+K25+K26</f>
        <v>1267852.79</v>
      </c>
      <c r="L17" s="16"/>
      <c r="M17" s="16"/>
      <c r="N17" s="16"/>
      <c r="Q17" s="6"/>
    </row>
    <row r="18" spans="1:17" ht="15" x14ac:dyDescent="0.25">
      <c r="A18" s="17" t="s">
        <v>8</v>
      </c>
      <c r="B18" s="61">
        <f t="shared" ref="B18:B26" si="3">C18+D18+E18+F18+G18+H18+I18+J18+K18+L18+M18+N18</f>
        <v>5261703.4600000009</v>
      </c>
      <c r="C18" s="63">
        <v>552043.31000000006</v>
      </c>
      <c r="D18" s="30">
        <v>558985.54</v>
      </c>
      <c r="E18" s="30">
        <v>546291.65</v>
      </c>
      <c r="F18" s="30">
        <v>535304.54</v>
      </c>
      <c r="G18" s="30">
        <v>612790.99</v>
      </c>
      <c r="H18" s="30">
        <v>636220.4</v>
      </c>
      <c r="I18" s="30">
        <v>558455.87</v>
      </c>
      <c r="J18" s="30">
        <v>495784.05</v>
      </c>
      <c r="K18" s="72">
        <v>765827.11</v>
      </c>
      <c r="L18" s="30"/>
      <c r="M18" s="30"/>
      <c r="N18" s="30"/>
    </row>
    <row r="19" spans="1:17" ht="25.5" x14ac:dyDescent="0.25">
      <c r="A19" s="17" t="s">
        <v>9</v>
      </c>
      <c r="B19" s="61">
        <f t="shared" si="3"/>
        <v>1211800.3</v>
      </c>
      <c r="C19" s="64">
        <v>0</v>
      </c>
      <c r="D19" s="51">
        <v>0</v>
      </c>
      <c r="E19" s="30">
        <v>0</v>
      </c>
      <c r="F19" s="30">
        <v>10012.299999999999</v>
      </c>
      <c r="G19" s="30">
        <v>398250</v>
      </c>
      <c r="H19" s="30">
        <v>304558</v>
      </c>
      <c r="I19" s="30">
        <v>8100</v>
      </c>
      <c r="J19" s="30">
        <v>415360</v>
      </c>
      <c r="K19" s="6">
        <v>75520</v>
      </c>
      <c r="L19" s="30"/>
      <c r="M19" s="30"/>
      <c r="N19" s="30"/>
    </row>
    <row r="20" spans="1:17" ht="15" x14ac:dyDescent="0.25">
      <c r="A20" s="17" t="s">
        <v>10</v>
      </c>
      <c r="B20" s="61">
        <f t="shared" si="3"/>
        <v>1847832.5</v>
      </c>
      <c r="C20" s="63">
        <v>0</v>
      </c>
      <c r="D20" s="30">
        <v>212800</v>
      </c>
      <c r="E20" s="30">
        <v>495135</v>
      </c>
      <c r="F20" s="30">
        <v>151005</v>
      </c>
      <c r="G20" s="30">
        <v>225062.5</v>
      </c>
      <c r="H20" s="30">
        <v>152012.5</v>
      </c>
      <c r="I20" s="30">
        <v>213895</v>
      </c>
      <c r="J20" s="30">
        <v>397922.5</v>
      </c>
      <c r="K20" s="30">
        <v>0</v>
      </c>
      <c r="L20" s="30"/>
      <c r="M20" s="30"/>
      <c r="N20" s="30"/>
    </row>
    <row r="21" spans="1:17" ht="18" customHeight="1" x14ac:dyDescent="0.25">
      <c r="A21" s="17" t="s">
        <v>11</v>
      </c>
      <c r="B21" s="61">
        <f t="shared" si="3"/>
        <v>27600</v>
      </c>
      <c r="C21" s="64">
        <v>0</v>
      </c>
      <c r="D21" s="52">
        <v>0</v>
      </c>
      <c r="E21" s="30">
        <v>0</v>
      </c>
      <c r="F21" s="30">
        <v>3450</v>
      </c>
      <c r="G21" s="30">
        <v>8150</v>
      </c>
      <c r="H21" s="30">
        <v>0</v>
      </c>
      <c r="I21" s="30">
        <v>11000</v>
      </c>
      <c r="J21" s="30">
        <v>5000</v>
      </c>
      <c r="K21" s="30">
        <v>0</v>
      </c>
      <c r="L21" s="30"/>
      <c r="M21" s="30"/>
      <c r="N21" s="30"/>
    </row>
    <row r="22" spans="1:17" ht="15" x14ac:dyDescent="0.25">
      <c r="A22" s="17" t="s">
        <v>12</v>
      </c>
      <c r="B22" s="61">
        <f t="shared" si="3"/>
        <v>4178470.5</v>
      </c>
      <c r="C22" s="63">
        <v>396631.75</v>
      </c>
      <c r="D22" s="30">
        <v>461091</v>
      </c>
      <c r="E22" s="30">
        <v>390136.75</v>
      </c>
      <c r="F22" s="30">
        <v>1082207.25</v>
      </c>
      <c r="G22" s="30">
        <v>393376.4</v>
      </c>
      <c r="H22" s="30">
        <v>377771.8</v>
      </c>
      <c r="I22" s="30">
        <v>368181</v>
      </c>
      <c r="J22" s="30">
        <v>378673.6</v>
      </c>
      <c r="K22" s="30">
        <v>330400.95</v>
      </c>
      <c r="L22" s="30"/>
      <c r="M22" s="30"/>
      <c r="N22" s="30"/>
    </row>
    <row r="23" spans="1:17" ht="15" x14ac:dyDescent="0.25">
      <c r="A23" s="17" t="s">
        <v>13</v>
      </c>
      <c r="B23" s="61">
        <f t="shared" si="3"/>
        <v>1405905.25</v>
      </c>
      <c r="C23" s="63">
        <v>53628.74</v>
      </c>
      <c r="D23" s="30">
        <v>53441.46</v>
      </c>
      <c r="E23" s="30">
        <v>53347.82</v>
      </c>
      <c r="F23" s="30">
        <v>53347.82</v>
      </c>
      <c r="G23" s="30">
        <v>55974.01</v>
      </c>
      <c r="H23" s="30">
        <v>980884.77</v>
      </c>
      <c r="I23" s="30">
        <v>53071.17</v>
      </c>
      <c r="J23" s="30">
        <v>51104.73</v>
      </c>
      <c r="K23" s="30">
        <v>51104.73</v>
      </c>
      <c r="L23" s="30"/>
      <c r="M23" s="30"/>
      <c r="N23" s="30"/>
    </row>
    <row r="24" spans="1:17" ht="38.25" x14ac:dyDescent="0.25">
      <c r="A24" s="17" t="s">
        <v>14</v>
      </c>
      <c r="B24" s="61">
        <f t="shared" si="3"/>
        <v>1917130.71</v>
      </c>
      <c r="C24" s="64">
        <v>0</v>
      </c>
      <c r="D24" s="52">
        <v>292937.86</v>
      </c>
      <c r="E24" s="30">
        <v>14160</v>
      </c>
      <c r="F24" s="30">
        <v>425397.08</v>
      </c>
      <c r="G24" s="30">
        <v>481704.58</v>
      </c>
      <c r="H24" s="30">
        <v>324242.40000000002</v>
      </c>
      <c r="I24" s="30">
        <v>234535.69</v>
      </c>
      <c r="J24" s="30">
        <v>144153.1</v>
      </c>
      <c r="K24" s="30">
        <v>0</v>
      </c>
      <c r="L24" s="30"/>
      <c r="M24" s="30"/>
      <c r="N24" s="30"/>
    </row>
    <row r="25" spans="1:17" ht="25.5" x14ac:dyDescent="0.25">
      <c r="A25" s="17" t="s">
        <v>15</v>
      </c>
      <c r="B25" s="61">
        <f t="shared" si="3"/>
        <v>638033.44000000006</v>
      </c>
      <c r="C25" s="63">
        <v>45000</v>
      </c>
      <c r="D25" s="30">
        <v>79810</v>
      </c>
      <c r="E25" s="30">
        <v>55620</v>
      </c>
      <c r="F25" s="30">
        <v>131419.13</v>
      </c>
      <c r="G25" s="30">
        <v>47260.26</v>
      </c>
      <c r="H25" s="30">
        <v>100696</v>
      </c>
      <c r="I25" s="30">
        <v>47151.63</v>
      </c>
      <c r="J25" s="30">
        <v>86076.42</v>
      </c>
      <c r="K25" s="30">
        <v>45000</v>
      </c>
      <c r="L25" s="30"/>
      <c r="M25" s="30"/>
      <c r="N25" s="30"/>
    </row>
    <row r="26" spans="1:17" ht="25.5" x14ac:dyDescent="0.25">
      <c r="A26" s="17" t="s">
        <v>39</v>
      </c>
      <c r="B26" s="61">
        <f t="shared" si="3"/>
        <v>1265440.3699999999</v>
      </c>
      <c r="C26" s="64">
        <v>0</v>
      </c>
      <c r="D26" s="30">
        <v>0</v>
      </c>
      <c r="E26" s="30">
        <v>168150</v>
      </c>
      <c r="F26" s="30">
        <v>58179.72</v>
      </c>
      <c r="G26" s="30">
        <v>280258.5</v>
      </c>
      <c r="H26" s="30">
        <v>249422.5</v>
      </c>
      <c r="I26" s="30">
        <v>485234.92</v>
      </c>
      <c r="J26" s="30">
        <v>24194.73</v>
      </c>
      <c r="K26" s="30">
        <v>0</v>
      </c>
      <c r="L26" s="30"/>
      <c r="M26" s="30"/>
      <c r="N26" s="30"/>
    </row>
    <row r="27" spans="1:17" ht="15" x14ac:dyDescent="0.25">
      <c r="A27" s="14" t="s">
        <v>16</v>
      </c>
      <c r="B27" s="61">
        <f>C27+D27+E27+F27+G27+H27+I27+J27+K27+L27+M27+N27</f>
        <v>19405097.259999998</v>
      </c>
      <c r="C27" s="65">
        <f t="shared" ref="C27:J27" si="4">C28+C29+C30+C31+C32+C33+C34+C35+C36</f>
        <v>928482</v>
      </c>
      <c r="D27" s="53">
        <f t="shared" si="4"/>
        <v>2444020.4</v>
      </c>
      <c r="E27" s="54">
        <f t="shared" si="4"/>
        <v>4547600.1099999994</v>
      </c>
      <c r="F27" s="16">
        <f t="shared" si="4"/>
        <v>2184450.7400000002</v>
      </c>
      <c r="G27" s="12">
        <f t="shared" si="4"/>
        <v>1834856.4300000002</v>
      </c>
      <c r="H27" s="16">
        <f t="shared" si="4"/>
        <v>1536625.6800000002</v>
      </c>
      <c r="I27" s="16">
        <f t="shared" si="4"/>
        <v>3738748.6100000003</v>
      </c>
      <c r="J27" s="16">
        <f t="shared" si="4"/>
        <v>1164431.29</v>
      </c>
      <c r="K27" s="15">
        <f>K28+K29+K30++K31+K32+K33+K34+K35+K36</f>
        <v>1025882</v>
      </c>
      <c r="L27" s="15"/>
      <c r="M27" s="16"/>
      <c r="N27" s="16"/>
    </row>
    <row r="28" spans="1:17" ht="25.5" x14ac:dyDescent="0.25">
      <c r="A28" s="17" t="s">
        <v>17</v>
      </c>
      <c r="B28" s="61">
        <f t="shared" ref="B28:C40" si="5">C28+D28+E28+F28+G28+H28+I28+J28+K28+L28+M28+N28</f>
        <v>1364466.82</v>
      </c>
      <c r="C28" s="63">
        <v>0</v>
      </c>
      <c r="D28" s="30">
        <v>19999.82</v>
      </c>
      <c r="E28" s="30">
        <v>319661</v>
      </c>
      <c r="F28" s="30">
        <v>410090.8</v>
      </c>
      <c r="G28" s="30">
        <v>73359.070000000007</v>
      </c>
      <c r="H28" s="30">
        <v>0</v>
      </c>
      <c r="I28" s="30">
        <v>367907.8</v>
      </c>
      <c r="J28" s="30">
        <v>83448.33</v>
      </c>
      <c r="K28" s="30">
        <v>90000</v>
      </c>
      <c r="L28" s="30"/>
      <c r="M28" s="30"/>
      <c r="N28" s="30"/>
    </row>
    <row r="29" spans="1:17" ht="15" x14ac:dyDescent="0.25">
      <c r="A29" s="17" t="s">
        <v>18</v>
      </c>
      <c r="B29" s="61">
        <f t="shared" si="5"/>
        <v>780599.55999999994</v>
      </c>
      <c r="C29" s="55">
        <v>0</v>
      </c>
      <c r="D29" s="30">
        <v>275695.2</v>
      </c>
      <c r="E29" s="30">
        <v>0</v>
      </c>
      <c r="F29" s="30">
        <v>38935.279999999999</v>
      </c>
      <c r="G29" s="30">
        <v>454683.21</v>
      </c>
      <c r="H29" s="30">
        <v>0</v>
      </c>
      <c r="I29" s="18">
        <v>10620</v>
      </c>
      <c r="J29" s="30">
        <v>665.87</v>
      </c>
      <c r="K29" s="30">
        <v>0</v>
      </c>
      <c r="L29" s="30"/>
      <c r="M29" s="30"/>
      <c r="N29" s="30"/>
    </row>
    <row r="30" spans="1:17" ht="25.5" x14ac:dyDescent="0.25">
      <c r="A30" s="17" t="s">
        <v>19</v>
      </c>
      <c r="B30" s="61">
        <f t="shared" si="5"/>
        <v>348039.74</v>
      </c>
      <c r="C30" s="55">
        <v>0</v>
      </c>
      <c r="D30" s="51">
        <v>0</v>
      </c>
      <c r="E30" s="30">
        <v>201567.6</v>
      </c>
      <c r="F30" s="30">
        <v>39557.14</v>
      </c>
      <c r="G30" s="30">
        <v>99220</v>
      </c>
      <c r="H30" s="30">
        <v>0</v>
      </c>
      <c r="I30" s="30">
        <v>295</v>
      </c>
      <c r="J30" s="30">
        <v>0</v>
      </c>
      <c r="K30" s="30">
        <v>7400</v>
      </c>
      <c r="L30" s="30"/>
      <c r="M30" s="30"/>
      <c r="N30" s="30"/>
    </row>
    <row r="31" spans="1:17" ht="15" x14ac:dyDescent="0.25">
      <c r="A31" s="17" t="s">
        <v>20</v>
      </c>
      <c r="B31" s="61">
        <f t="shared" si="5"/>
        <v>1282261.3999999999</v>
      </c>
      <c r="C31" s="63">
        <v>0</v>
      </c>
      <c r="D31" s="30">
        <v>0</v>
      </c>
      <c r="E31" s="30">
        <v>1132130</v>
      </c>
      <c r="F31" s="30">
        <v>26231.4</v>
      </c>
      <c r="G31" s="30">
        <v>0</v>
      </c>
      <c r="H31" s="30">
        <v>0</v>
      </c>
      <c r="I31" s="30">
        <v>123900</v>
      </c>
      <c r="J31" s="30">
        <v>0</v>
      </c>
      <c r="K31" s="30">
        <v>0</v>
      </c>
      <c r="L31" s="30"/>
      <c r="M31" s="30"/>
      <c r="N31" s="30"/>
    </row>
    <row r="32" spans="1:17" ht="25.5" x14ac:dyDescent="0.25">
      <c r="A32" s="17" t="s">
        <v>21</v>
      </c>
      <c r="B32" s="61">
        <f t="shared" si="5"/>
        <v>274565.56</v>
      </c>
      <c r="C32" s="55">
        <v>0</v>
      </c>
      <c r="D32" s="30">
        <v>224908</v>
      </c>
      <c r="E32" s="30">
        <v>0</v>
      </c>
      <c r="F32" s="30">
        <v>39884</v>
      </c>
      <c r="G32" s="30">
        <v>9069.56</v>
      </c>
      <c r="H32" s="30">
        <v>0</v>
      </c>
      <c r="I32" s="30">
        <v>704</v>
      </c>
      <c r="J32" s="30">
        <v>0</v>
      </c>
      <c r="K32" s="30">
        <v>0</v>
      </c>
      <c r="L32" s="30"/>
      <c r="M32" s="30"/>
      <c r="N32" s="30"/>
    </row>
    <row r="33" spans="1:14" ht="25.5" x14ac:dyDescent="0.25">
      <c r="A33" s="17" t="s">
        <v>22</v>
      </c>
      <c r="B33" s="61">
        <f t="shared" si="5"/>
        <v>354254.29</v>
      </c>
      <c r="C33" s="55">
        <v>0</v>
      </c>
      <c r="D33" s="30">
        <v>2988.74</v>
      </c>
      <c r="E33" s="30">
        <v>144627.49</v>
      </c>
      <c r="F33" s="30">
        <v>39189</v>
      </c>
      <c r="G33" s="30">
        <v>167289.07</v>
      </c>
      <c r="H33" s="30">
        <v>0</v>
      </c>
      <c r="I33" s="30">
        <v>0</v>
      </c>
      <c r="J33" s="30">
        <v>159.99</v>
      </c>
      <c r="K33" s="30">
        <v>0</v>
      </c>
      <c r="L33" s="30"/>
      <c r="M33" s="30"/>
      <c r="N33" s="30"/>
    </row>
    <row r="34" spans="1:14" ht="25.5" x14ac:dyDescent="0.25">
      <c r="A34" s="17" t="s">
        <v>23</v>
      </c>
      <c r="B34" s="61">
        <f t="shared" si="5"/>
        <v>10502599.789999999</v>
      </c>
      <c r="C34" s="63">
        <v>928482</v>
      </c>
      <c r="D34" s="30">
        <v>1142870</v>
      </c>
      <c r="E34" s="30">
        <v>2184518.2999999998</v>
      </c>
      <c r="F34" s="30">
        <v>979853.4</v>
      </c>
      <c r="G34" s="30">
        <v>932451.14</v>
      </c>
      <c r="H34" s="30">
        <v>928482</v>
      </c>
      <c r="I34" s="30">
        <v>1550481.99</v>
      </c>
      <c r="J34" s="30">
        <v>926978.96</v>
      </c>
      <c r="K34" s="30">
        <v>928482</v>
      </c>
      <c r="L34" s="30"/>
      <c r="M34" s="30"/>
      <c r="N34" s="30"/>
    </row>
    <row r="35" spans="1:14" ht="38.25" x14ac:dyDescent="0.25">
      <c r="A35" s="17" t="s">
        <v>40</v>
      </c>
      <c r="B35" s="61">
        <f t="shared" si="5"/>
        <v>0</v>
      </c>
      <c r="C35" s="64">
        <v>0</v>
      </c>
      <c r="D35" s="52">
        <v>0</v>
      </c>
      <c r="E35" s="51">
        <v>0</v>
      </c>
      <c r="F35" s="6">
        <v>0</v>
      </c>
      <c r="G35" s="6">
        <v>0</v>
      </c>
      <c r="H35" s="30">
        <v>0</v>
      </c>
      <c r="I35" s="30">
        <v>0</v>
      </c>
      <c r="J35" s="30">
        <v>0</v>
      </c>
      <c r="K35" s="30">
        <v>0</v>
      </c>
      <c r="L35" s="6"/>
      <c r="M35" s="6"/>
      <c r="N35" s="6"/>
    </row>
    <row r="36" spans="1:14" ht="15" x14ac:dyDescent="0.25">
      <c r="A36" s="17" t="s">
        <v>24</v>
      </c>
      <c r="B36" s="61">
        <f>C36+D36+E36+F36+G36+H36+I36+J36+K36+L36+M36+N36</f>
        <v>4498310.0999999996</v>
      </c>
      <c r="C36" s="64">
        <v>0</v>
      </c>
      <c r="D36" s="30">
        <v>777558.64</v>
      </c>
      <c r="E36" s="30">
        <v>565095.72</v>
      </c>
      <c r="F36" s="30">
        <v>610709.72</v>
      </c>
      <c r="G36" s="30">
        <v>98784.38</v>
      </c>
      <c r="H36" s="30">
        <v>608143.68000000005</v>
      </c>
      <c r="I36" s="30">
        <v>1684839.82</v>
      </c>
      <c r="J36" s="30">
        <v>153178.14000000001</v>
      </c>
      <c r="K36" s="30"/>
      <c r="L36" s="30"/>
      <c r="M36" s="30"/>
      <c r="N36" s="30"/>
    </row>
    <row r="37" spans="1:14" ht="15" x14ac:dyDescent="0.25">
      <c r="A37" s="14" t="s">
        <v>25</v>
      </c>
      <c r="B37" s="73">
        <f>C37+D37+E37+F37+G37+H37+I37+J37+K37+L37+M37+N37</f>
        <v>12759500</v>
      </c>
      <c r="C37" s="54">
        <v>1497000</v>
      </c>
      <c r="D37" s="53">
        <f>+D38+D39+D40+D41+D42+D43+D44</f>
        <v>705000</v>
      </c>
      <c r="E37" s="54">
        <f t="shared" ref="E37:J37" si="6">E38+E39+E40+E41+E42+E43+E44</f>
        <v>2078000</v>
      </c>
      <c r="F37" s="16">
        <f t="shared" si="6"/>
        <v>1719000</v>
      </c>
      <c r="G37" s="16">
        <f t="shared" si="6"/>
        <v>1495500</v>
      </c>
      <c r="H37" s="54">
        <f t="shared" si="6"/>
        <v>1500000</v>
      </c>
      <c r="I37" s="54">
        <f t="shared" si="6"/>
        <v>1500000</v>
      </c>
      <c r="J37" s="54">
        <f t="shared" si="6"/>
        <v>1500000</v>
      </c>
      <c r="K37" s="54">
        <f>K38+K39+K40+K41+K42+K43+K44</f>
        <v>765000</v>
      </c>
      <c r="L37" s="16"/>
      <c r="M37" s="16"/>
      <c r="N37" s="16"/>
    </row>
    <row r="38" spans="1:14" ht="25.5" x14ac:dyDescent="0.25">
      <c r="A38" s="17" t="s">
        <v>26</v>
      </c>
      <c r="B38" s="73">
        <f t="shared" si="5"/>
        <v>12759500</v>
      </c>
      <c r="C38" s="51">
        <v>1497000</v>
      </c>
      <c r="D38" s="51">
        <v>705000</v>
      </c>
      <c r="E38" s="51">
        <v>2078000</v>
      </c>
      <c r="F38" s="30">
        <v>1719000</v>
      </c>
      <c r="G38" s="19">
        <v>1495500</v>
      </c>
      <c r="H38" s="30">
        <v>1500000</v>
      </c>
      <c r="I38" s="30">
        <v>1500000</v>
      </c>
      <c r="J38" s="30">
        <v>1500000</v>
      </c>
      <c r="K38" s="30">
        <v>765000</v>
      </c>
      <c r="L38" s="30"/>
      <c r="M38" s="6"/>
      <c r="N38" s="6"/>
    </row>
    <row r="39" spans="1:14" ht="25.5" x14ac:dyDescent="0.25">
      <c r="A39" s="17" t="s">
        <v>41</v>
      </c>
      <c r="B39" s="61">
        <f t="shared" si="5"/>
        <v>0</v>
      </c>
      <c r="C39" s="72">
        <v>0</v>
      </c>
      <c r="D39" s="72">
        <v>0</v>
      </c>
      <c r="E39" s="30">
        <v>0</v>
      </c>
      <c r="F39" s="30">
        <v>0</v>
      </c>
      <c r="G39" s="30">
        <v>0</v>
      </c>
      <c r="H39" s="30">
        <v>0</v>
      </c>
      <c r="I39" s="74">
        <v>0</v>
      </c>
      <c r="J39" s="74">
        <v>0</v>
      </c>
      <c r="K39" s="18">
        <v>0</v>
      </c>
      <c r="L39" s="18"/>
      <c r="M39" s="30"/>
      <c r="N39" s="30"/>
    </row>
    <row r="40" spans="1:14" ht="25.5" x14ac:dyDescent="0.25">
      <c r="A40" s="17" t="s">
        <v>42</v>
      </c>
      <c r="B40" s="61">
        <f t="shared" si="5"/>
        <v>0</v>
      </c>
      <c r="C40" s="71">
        <f t="shared" si="5"/>
        <v>0</v>
      </c>
      <c r="D40" s="72">
        <v>0</v>
      </c>
      <c r="E40" s="30">
        <v>0</v>
      </c>
      <c r="F40" s="30">
        <v>0</v>
      </c>
      <c r="G40" s="30">
        <v>0</v>
      </c>
      <c r="H40" s="30">
        <v>0</v>
      </c>
      <c r="I40" s="74">
        <v>0</v>
      </c>
      <c r="J40" s="74">
        <v>0</v>
      </c>
      <c r="K40" s="18">
        <v>0</v>
      </c>
      <c r="L40" s="18"/>
      <c r="M40" s="30"/>
      <c r="N40" s="30"/>
    </row>
    <row r="41" spans="1:14" ht="25.5" x14ac:dyDescent="0.25">
      <c r="A41" s="17" t="s">
        <v>43</v>
      </c>
      <c r="B41" s="61">
        <f t="shared" ref="B41:C52" si="7">C41+D41+E41+F41+G41+H41+I41+J41+K41+L41+M41+N41</f>
        <v>0</v>
      </c>
      <c r="C41" s="71">
        <f t="shared" si="7"/>
        <v>0</v>
      </c>
      <c r="D41" s="72">
        <v>0</v>
      </c>
      <c r="E41" s="30">
        <v>0</v>
      </c>
      <c r="F41" s="30">
        <v>0</v>
      </c>
      <c r="G41" s="30">
        <v>0</v>
      </c>
      <c r="H41" s="30">
        <v>0</v>
      </c>
      <c r="I41" s="74">
        <v>0</v>
      </c>
      <c r="J41" s="74">
        <v>0</v>
      </c>
      <c r="K41" s="18">
        <v>0</v>
      </c>
      <c r="L41" s="18"/>
      <c r="M41" s="30"/>
      <c r="N41" s="30"/>
    </row>
    <row r="42" spans="1:14" ht="25.5" x14ac:dyDescent="0.25">
      <c r="A42" s="17" t="s">
        <v>44</v>
      </c>
      <c r="B42" s="61">
        <f t="shared" si="7"/>
        <v>0</v>
      </c>
      <c r="C42" s="71">
        <f t="shared" si="7"/>
        <v>0</v>
      </c>
      <c r="D42" s="72">
        <v>0</v>
      </c>
      <c r="E42" s="30">
        <v>0</v>
      </c>
      <c r="F42" s="30">
        <v>0</v>
      </c>
      <c r="G42" s="30">
        <v>0</v>
      </c>
      <c r="H42" s="30">
        <v>0</v>
      </c>
      <c r="I42" s="74">
        <v>0</v>
      </c>
      <c r="J42" s="74">
        <v>0</v>
      </c>
      <c r="K42" s="18">
        <v>0</v>
      </c>
      <c r="L42" s="18"/>
      <c r="M42" s="30"/>
      <c r="N42" s="30"/>
    </row>
    <row r="43" spans="1:14" ht="25.5" x14ac:dyDescent="0.25">
      <c r="A43" s="17" t="s">
        <v>27</v>
      </c>
      <c r="B43" s="61">
        <f t="shared" si="7"/>
        <v>0</v>
      </c>
      <c r="C43" s="71">
        <f t="shared" si="7"/>
        <v>0</v>
      </c>
      <c r="D43" s="72">
        <v>0</v>
      </c>
      <c r="E43" s="30">
        <v>0</v>
      </c>
      <c r="F43" s="30">
        <v>0</v>
      </c>
      <c r="G43" s="30">
        <v>0</v>
      </c>
      <c r="H43" s="30">
        <v>0</v>
      </c>
      <c r="I43" s="74">
        <v>0</v>
      </c>
      <c r="J43" s="74">
        <v>0</v>
      </c>
      <c r="K43" s="18">
        <v>0</v>
      </c>
      <c r="L43" s="18"/>
      <c r="M43" s="30"/>
      <c r="N43" s="30"/>
    </row>
    <row r="44" spans="1:14" ht="25.5" x14ac:dyDescent="0.25">
      <c r="A44" s="17" t="s">
        <v>45</v>
      </c>
      <c r="B44" s="61">
        <f t="shared" si="7"/>
        <v>0</v>
      </c>
      <c r="C44" s="71">
        <f t="shared" si="7"/>
        <v>0</v>
      </c>
      <c r="D44" s="72">
        <v>0</v>
      </c>
      <c r="E44" s="30">
        <v>0</v>
      </c>
      <c r="F44" s="30">
        <v>0</v>
      </c>
      <c r="G44" s="30">
        <v>0</v>
      </c>
      <c r="H44" s="30">
        <v>0</v>
      </c>
      <c r="I44" s="74">
        <v>0</v>
      </c>
      <c r="J44" s="74">
        <v>0</v>
      </c>
      <c r="K44" s="18">
        <v>0</v>
      </c>
      <c r="L44" s="18"/>
      <c r="M44" s="30"/>
      <c r="N44" s="30"/>
    </row>
    <row r="45" spans="1:14" ht="15" x14ac:dyDescent="0.25">
      <c r="A45" s="14" t="s">
        <v>46</v>
      </c>
      <c r="B45" s="61">
        <f t="shared" si="7"/>
        <v>0</v>
      </c>
      <c r="C45" s="61">
        <f t="shared" si="7"/>
        <v>0</v>
      </c>
      <c r="D45" s="54">
        <v>0</v>
      </c>
      <c r="E45" s="54">
        <f t="shared" ref="E45:J45" si="8">E46+E47+E48+E49+E50+E51+E52</f>
        <v>0</v>
      </c>
      <c r="F45" s="54">
        <f t="shared" si="8"/>
        <v>0</v>
      </c>
      <c r="G45" s="54">
        <f t="shared" si="8"/>
        <v>0</v>
      </c>
      <c r="H45" s="54">
        <f t="shared" si="8"/>
        <v>0</v>
      </c>
      <c r="I45" s="54">
        <f t="shared" si="8"/>
        <v>0</v>
      </c>
      <c r="J45" s="54">
        <f t="shared" si="8"/>
        <v>0</v>
      </c>
      <c r="K45" s="18">
        <f>K46+K47+K48+K49+K50+K51+K52</f>
        <v>0</v>
      </c>
      <c r="L45" s="18"/>
      <c r="M45" s="30"/>
      <c r="N45" s="30"/>
    </row>
    <row r="46" spans="1:14" ht="25.5" x14ac:dyDescent="0.25">
      <c r="A46" s="17" t="s">
        <v>47</v>
      </c>
      <c r="B46" s="61">
        <f t="shared" si="7"/>
        <v>0</v>
      </c>
      <c r="C46" s="71">
        <f t="shared" si="7"/>
        <v>0</v>
      </c>
      <c r="D46" s="72">
        <v>0</v>
      </c>
      <c r="E46" s="30">
        <v>0</v>
      </c>
      <c r="F46" s="72">
        <v>0</v>
      </c>
      <c r="G46" s="30">
        <v>0</v>
      </c>
      <c r="H46" s="30">
        <v>0</v>
      </c>
      <c r="I46" s="74">
        <v>0</v>
      </c>
      <c r="J46" s="74">
        <v>0</v>
      </c>
      <c r="K46" s="18">
        <v>0</v>
      </c>
      <c r="L46" s="18"/>
      <c r="M46" s="30"/>
      <c r="N46" s="30"/>
    </row>
    <row r="47" spans="1:14" ht="25.5" x14ac:dyDescent="0.25">
      <c r="A47" s="17" t="s">
        <v>48</v>
      </c>
      <c r="B47" s="61">
        <f t="shared" si="7"/>
        <v>0</v>
      </c>
      <c r="C47" s="71">
        <f t="shared" si="7"/>
        <v>0</v>
      </c>
      <c r="D47" s="72">
        <v>0</v>
      </c>
      <c r="E47" s="30">
        <v>0</v>
      </c>
      <c r="F47" s="30">
        <v>0</v>
      </c>
      <c r="G47" s="30">
        <v>0</v>
      </c>
      <c r="H47" s="30">
        <v>0</v>
      </c>
      <c r="I47" s="74">
        <v>0</v>
      </c>
      <c r="J47" s="74">
        <v>0</v>
      </c>
      <c r="K47" s="18">
        <v>0</v>
      </c>
      <c r="L47" s="18"/>
      <c r="M47" s="30"/>
      <c r="N47" s="30"/>
    </row>
    <row r="48" spans="1:14" ht="25.5" x14ac:dyDescent="0.25">
      <c r="A48" s="17" t="s">
        <v>49</v>
      </c>
      <c r="B48" s="61">
        <f t="shared" si="7"/>
        <v>0</v>
      </c>
      <c r="C48" s="71">
        <f t="shared" si="7"/>
        <v>0</v>
      </c>
      <c r="D48" s="72">
        <v>0</v>
      </c>
      <c r="E48" s="30">
        <v>0</v>
      </c>
      <c r="F48" s="30">
        <v>0</v>
      </c>
      <c r="G48" s="30">
        <v>0</v>
      </c>
      <c r="H48" s="30">
        <v>0</v>
      </c>
      <c r="I48" s="74">
        <v>0</v>
      </c>
      <c r="J48" s="74">
        <v>0</v>
      </c>
      <c r="K48" s="18">
        <v>0</v>
      </c>
      <c r="L48" s="18"/>
      <c r="M48" s="30"/>
      <c r="N48" s="30"/>
    </row>
    <row r="49" spans="1:14" ht="25.5" x14ac:dyDescent="0.25">
      <c r="A49" s="17" t="s">
        <v>50</v>
      </c>
      <c r="B49" s="61">
        <f t="shared" si="7"/>
        <v>0</v>
      </c>
      <c r="C49" s="71">
        <f t="shared" si="7"/>
        <v>0</v>
      </c>
      <c r="D49" s="72">
        <v>0</v>
      </c>
      <c r="E49" s="30">
        <v>0</v>
      </c>
      <c r="F49" s="30">
        <v>0</v>
      </c>
      <c r="G49" s="30">
        <v>0</v>
      </c>
      <c r="H49" s="30">
        <v>0</v>
      </c>
      <c r="I49" s="74">
        <v>0</v>
      </c>
      <c r="J49" s="74">
        <v>0</v>
      </c>
      <c r="K49" s="18">
        <v>0</v>
      </c>
      <c r="L49" s="18"/>
      <c r="M49" s="30"/>
      <c r="N49" s="30"/>
    </row>
    <row r="50" spans="1:14" ht="25.5" x14ac:dyDescent="0.25">
      <c r="A50" s="17" t="s">
        <v>51</v>
      </c>
      <c r="B50" s="61">
        <f t="shared" si="7"/>
        <v>0</v>
      </c>
      <c r="C50" s="71">
        <f t="shared" si="7"/>
        <v>0</v>
      </c>
      <c r="D50" s="72">
        <v>0</v>
      </c>
      <c r="E50" s="30">
        <v>0</v>
      </c>
      <c r="F50" s="30">
        <v>0</v>
      </c>
      <c r="G50" s="30">
        <v>0</v>
      </c>
      <c r="H50" s="30">
        <v>0</v>
      </c>
      <c r="I50" s="74">
        <v>0</v>
      </c>
      <c r="J50" s="74">
        <v>0</v>
      </c>
      <c r="K50" s="18">
        <v>0</v>
      </c>
      <c r="L50" s="18"/>
      <c r="M50" s="30"/>
      <c r="N50" s="30"/>
    </row>
    <row r="51" spans="1:14" ht="25.5" x14ac:dyDescent="0.25">
      <c r="A51" s="17" t="s">
        <v>52</v>
      </c>
      <c r="B51" s="61">
        <f t="shared" si="7"/>
        <v>0</v>
      </c>
      <c r="C51" s="71">
        <f t="shared" si="7"/>
        <v>0</v>
      </c>
      <c r="D51" s="72">
        <v>0</v>
      </c>
      <c r="E51" s="30">
        <v>0</v>
      </c>
      <c r="F51" s="30">
        <v>0</v>
      </c>
      <c r="G51" s="30">
        <v>0</v>
      </c>
      <c r="H51" s="30">
        <v>0</v>
      </c>
      <c r="I51" s="74">
        <v>0</v>
      </c>
      <c r="J51" s="74">
        <v>0</v>
      </c>
      <c r="K51" s="18">
        <v>0</v>
      </c>
      <c r="L51" s="18"/>
      <c r="M51" s="30"/>
      <c r="N51" s="30"/>
    </row>
    <row r="52" spans="1:14" ht="25.5" x14ac:dyDescent="0.25">
      <c r="A52" s="17" t="s">
        <v>53</v>
      </c>
      <c r="B52" s="61">
        <f t="shared" si="7"/>
        <v>0</v>
      </c>
      <c r="C52" s="71">
        <f t="shared" si="7"/>
        <v>0</v>
      </c>
      <c r="D52" s="72">
        <v>0</v>
      </c>
      <c r="E52" s="30">
        <v>0</v>
      </c>
      <c r="F52" s="30">
        <v>0</v>
      </c>
      <c r="G52" s="30">
        <v>0</v>
      </c>
      <c r="H52" s="30">
        <v>0</v>
      </c>
      <c r="I52" s="74">
        <v>0</v>
      </c>
      <c r="J52" s="74">
        <v>0</v>
      </c>
      <c r="K52" s="18">
        <v>0</v>
      </c>
      <c r="L52" s="18"/>
      <c r="M52" s="30"/>
      <c r="N52" s="30"/>
    </row>
    <row r="53" spans="1:14" ht="25.5" x14ac:dyDescent="0.25">
      <c r="A53" s="14" t="s">
        <v>28</v>
      </c>
      <c r="B53" s="61">
        <f>C53+D53+E53+F53+G53+H53+I53+J53+K53+L53+M53+N53</f>
        <v>3190214.55</v>
      </c>
      <c r="C53" s="61">
        <v>0</v>
      </c>
      <c r="D53" s="68">
        <f t="shared" ref="D53:J53" si="9">D54+D55+D56+D57+D58+D59+D60+D61+D62</f>
        <v>632102.41999999993</v>
      </c>
      <c r="E53" s="54">
        <f t="shared" si="9"/>
        <v>22361</v>
      </c>
      <c r="F53" s="16">
        <f t="shared" si="9"/>
        <v>951871.36999999988</v>
      </c>
      <c r="G53" s="16">
        <f t="shared" si="9"/>
        <v>1227802.8400000001</v>
      </c>
      <c r="H53" s="54">
        <f t="shared" si="9"/>
        <v>293576.92</v>
      </c>
      <c r="I53" s="54">
        <f t="shared" si="9"/>
        <v>0</v>
      </c>
      <c r="J53" s="54">
        <f t="shared" si="9"/>
        <v>62500</v>
      </c>
      <c r="K53" s="54">
        <f>K54+K55+K56+K57+K58+K59+K60+K61+K62</f>
        <v>0</v>
      </c>
      <c r="L53" s="15"/>
      <c r="M53" s="15"/>
      <c r="N53" s="16"/>
    </row>
    <row r="54" spans="1:14" ht="15" x14ac:dyDescent="0.25">
      <c r="A54" s="17" t="s">
        <v>29</v>
      </c>
      <c r="B54" s="71">
        <f>C54+D54+E54+F54+G54+H54+I54+J54+K54+L54+M54+N54</f>
        <v>1861277.6199999999</v>
      </c>
      <c r="C54" s="71">
        <f>D54+E54+F54+G54+H54+I54+J54+K54+L54+M54+N54+O54</f>
        <v>930638.80999999994</v>
      </c>
      <c r="D54" s="30">
        <v>283493.55</v>
      </c>
      <c r="E54" s="30">
        <v>0</v>
      </c>
      <c r="F54" s="30">
        <v>386935.87</v>
      </c>
      <c r="G54" s="30">
        <v>182572.47</v>
      </c>
      <c r="H54" s="30">
        <v>77636.92</v>
      </c>
      <c r="I54" s="72">
        <v>0</v>
      </c>
      <c r="J54" s="72">
        <v>0</v>
      </c>
      <c r="K54" s="30">
        <v>0</v>
      </c>
      <c r="L54" s="30"/>
      <c r="M54" s="30"/>
      <c r="N54" s="30"/>
    </row>
    <row r="55" spans="1:14" ht="25.5" x14ac:dyDescent="0.25">
      <c r="A55" s="17" t="s">
        <v>30</v>
      </c>
      <c r="B55" s="61">
        <f>C55+D55+E55+F55+G55+H55+I55+J55+K55+L55+M55+N55</f>
        <v>215940</v>
      </c>
      <c r="C55" s="71">
        <v>0</v>
      </c>
      <c r="D55" s="72">
        <v>0</v>
      </c>
      <c r="E55" s="30">
        <v>0</v>
      </c>
      <c r="F55" s="30">
        <v>0</v>
      </c>
      <c r="G55" s="30">
        <v>0</v>
      </c>
      <c r="H55" s="30">
        <v>215940</v>
      </c>
      <c r="I55" s="72">
        <v>0</v>
      </c>
      <c r="J55" s="72">
        <v>0</v>
      </c>
      <c r="K55" s="30">
        <v>0</v>
      </c>
      <c r="L55" s="30"/>
      <c r="M55" s="30"/>
      <c r="N55" s="30"/>
    </row>
    <row r="56" spans="1:14" ht="25.5" x14ac:dyDescent="0.25">
      <c r="A56" s="17" t="s">
        <v>31</v>
      </c>
      <c r="B56" s="61">
        <f t="shared" ref="B56:C74" si="10">C56+D56+E56+F56+G56+H56+I56+J56+K56+L56+M56+N56</f>
        <v>427200.12</v>
      </c>
      <c r="C56" s="71">
        <f t="shared" si="10"/>
        <v>213600.06</v>
      </c>
      <c r="D56" s="72">
        <v>0</v>
      </c>
      <c r="E56" s="30">
        <v>0</v>
      </c>
      <c r="F56" s="30">
        <v>213600.06</v>
      </c>
      <c r="G56" s="30">
        <v>0</v>
      </c>
      <c r="H56" s="30">
        <v>0</v>
      </c>
      <c r="I56" s="72">
        <v>0</v>
      </c>
      <c r="J56" s="72">
        <v>0</v>
      </c>
      <c r="K56" s="30">
        <v>0</v>
      </c>
      <c r="L56" s="30"/>
      <c r="M56" s="30"/>
      <c r="N56" s="6"/>
    </row>
    <row r="57" spans="1:14" ht="25.5" x14ac:dyDescent="0.25">
      <c r="A57" s="17" t="s">
        <v>32</v>
      </c>
      <c r="B57" s="61">
        <f>C57+D57+E57+F57+G57+H57+I57+J57+K57+L57+M57+N57</f>
        <v>0</v>
      </c>
      <c r="C57" s="71">
        <f>D57+E57+F57+G57+H57+I57+J57+K57+L57+M57+N57+O57</f>
        <v>0</v>
      </c>
      <c r="D57" s="72">
        <v>0</v>
      </c>
      <c r="E57" s="30">
        <v>0</v>
      </c>
      <c r="F57" s="30">
        <v>0</v>
      </c>
      <c r="G57" s="30">
        <v>0</v>
      </c>
      <c r="H57" s="30">
        <v>0</v>
      </c>
      <c r="I57" s="72">
        <v>0</v>
      </c>
      <c r="J57" s="72">
        <v>0</v>
      </c>
      <c r="K57" s="30">
        <v>0</v>
      </c>
      <c r="L57" s="30"/>
      <c r="M57" s="30"/>
      <c r="N57" s="30"/>
    </row>
    <row r="58" spans="1:14" ht="25.5" x14ac:dyDescent="0.25">
      <c r="A58" s="17" t="s">
        <v>33</v>
      </c>
      <c r="B58" s="71">
        <f>C58+D58+E58+F58+G58+H58+I58+J58+K58+L58+M58+N58</f>
        <v>3660071.3600000003</v>
      </c>
      <c r="C58" s="71">
        <f>D58+E58+F58+G58+H58+I58+J58+K58+L58+M58+N58+O58</f>
        <v>1830035.6800000002</v>
      </c>
      <c r="D58" s="30">
        <v>348608.87</v>
      </c>
      <c r="E58" s="30">
        <v>22361</v>
      </c>
      <c r="F58" s="30">
        <v>351335.44</v>
      </c>
      <c r="G58" s="30">
        <v>1045230.37</v>
      </c>
      <c r="H58" s="30">
        <v>0</v>
      </c>
      <c r="I58" s="72">
        <v>0</v>
      </c>
      <c r="J58" s="30">
        <v>62500</v>
      </c>
      <c r="K58" s="30">
        <v>0</v>
      </c>
      <c r="L58" s="30"/>
      <c r="M58" s="30"/>
      <c r="N58" s="30"/>
    </row>
    <row r="59" spans="1:14" ht="15" x14ac:dyDescent="0.25">
      <c r="A59" s="17" t="s">
        <v>54</v>
      </c>
      <c r="B59" s="61">
        <f t="shared" si="10"/>
        <v>0</v>
      </c>
      <c r="C59" s="71">
        <f t="shared" si="10"/>
        <v>0</v>
      </c>
      <c r="D59" s="72">
        <v>0</v>
      </c>
      <c r="E59" s="51">
        <v>0</v>
      </c>
      <c r="F59" s="30">
        <v>0</v>
      </c>
      <c r="G59" s="30">
        <v>0</v>
      </c>
      <c r="H59" s="30">
        <v>0</v>
      </c>
      <c r="I59" s="72">
        <v>0</v>
      </c>
      <c r="J59" s="72">
        <v>0</v>
      </c>
      <c r="K59" s="30">
        <v>0</v>
      </c>
      <c r="L59" s="30"/>
      <c r="M59" s="30"/>
      <c r="N59" s="6"/>
    </row>
    <row r="60" spans="1:14" ht="15" x14ac:dyDescent="0.25">
      <c r="A60" s="17" t="s">
        <v>55</v>
      </c>
      <c r="B60" s="61">
        <f t="shared" si="10"/>
        <v>0</v>
      </c>
      <c r="C60" s="71">
        <f t="shared" si="10"/>
        <v>0</v>
      </c>
      <c r="D60" s="72">
        <v>0</v>
      </c>
      <c r="E60" s="51">
        <v>0</v>
      </c>
      <c r="F60" s="30">
        <v>0</v>
      </c>
      <c r="G60" s="30">
        <v>0</v>
      </c>
      <c r="H60" s="30">
        <v>0</v>
      </c>
      <c r="I60" s="72">
        <v>0</v>
      </c>
      <c r="J60" s="72">
        <v>0</v>
      </c>
      <c r="K60" s="30">
        <v>0</v>
      </c>
      <c r="L60" s="30"/>
      <c r="M60" s="30"/>
      <c r="N60" s="6"/>
    </row>
    <row r="61" spans="1:14" ht="15" x14ac:dyDescent="0.25">
      <c r="A61" s="17" t="s">
        <v>34</v>
      </c>
      <c r="B61" s="61">
        <f t="shared" si="10"/>
        <v>0</v>
      </c>
      <c r="C61" s="71">
        <f t="shared" si="10"/>
        <v>0</v>
      </c>
      <c r="D61" s="72">
        <v>0</v>
      </c>
      <c r="E61" s="51">
        <v>0</v>
      </c>
      <c r="F61" s="30">
        <v>0</v>
      </c>
      <c r="G61" s="30">
        <v>0</v>
      </c>
      <c r="H61" s="30">
        <v>0</v>
      </c>
      <c r="I61" s="72">
        <v>0</v>
      </c>
      <c r="J61" s="72">
        <v>0</v>
      </c>
      <c r="K61" s="30"/>
      <c r="L61" s="30"/>
      <c r="M61" s="30"/>
      <c r="N61" s="30"/>
    </row>
    <row r="62" spans="1:14" ht="25.5" x14ac:dyDescent="0.25">
      <c r="A62" s="17" t="s">
        <v>56</v>
      </c>
      <c r="B62" s="61">
        <f>C62+D62+E62+F62+G62+H62+I62+J62+K62+L62+M62+N62</f>
        <v>0</v>
      </c>
      <c r="C62" s="71">
        <f>D62+E62+F62+G62+H62+I62+J62+K62+L62+M62+N62+O62</f>
        <v>0</v>
      </c>
      <c r="D62" s="72">
        <v>0</v>
      </c>
      <c r="E62" s="30">
        <v>0</v>
      </c>
      <c r="F62" s="30">
        <v>0</v>
      </c>
      <c r="G62" s="30">
        <v>0</v>
      </c>
      <c r="H62" s="30">
        <v>0</v>
      </c>
      <c r="I62" s="72">
        <v>0</v>
      </c>
      <c r="J62" s="72">
        <v>0</v>
      </c>
      <c r="K62" s="30">
        <v>0</v>
      </c>
      <c r="L62" s="30"/>
      <c r="M62" s="30"/>
      <c r="N62" s="16"/>
    </row>
    <row r="63" spans="1:14" ht="15" x14ac:dyDescent="0.25">
      <c r="A63" s="14" t="s">
        <v>57</v>
      </c>
      <c r="B63" s="61">
        <f t="shared" si="10"/>
        <v>3542565.5200000005</v>
      </c>
      <c r="C63" s="61">
        <v>0</v>
      </c>
      <c r="D63" s="54">
        <f t="shared" ref="D63:J63" si="11">D64+D65+D66+D67</f>
        <v>0</v>
      </c>
      <c r="E63" s="54">
        <f t="shared" si="11"/>
        <v>0</v>
      </c>
      <c r="F63" s="16">
        <f t="shared" si="11"/>
        <v>0</v>
      </c>
      <c r="G63" s="16">
        <f t="shared" si="11"/>
        <v>0</v>
      </c>
      <c r="H63" s="16">
        <f t="shared" si="11"/>
        <v>638302.03</v>
      </c>
      <c r="I63" s="16">
        <f t="shared" si="11"/>
        <v>2904263.49</v>
      </c>
      <c r="J63" s="16">
        <f t="shared" si="11"/>
        <v>0</v>
      </c>
      <c r="K63" s="54">
        <v>0</v>
      </c>
      <c r="L63" s="54"/>
      <c r="M63" s="30"/>
      <c r="N63" s="16"/>
    </row>
    <row r="64" spans="1:14" ht="15" x14ac:dyDescent="0.25">
      <c r="A64" s="17" t="s">
        <v>58</v>
      </c>
      <c r="B64" s="61">
        <f>C64+D64+E64+F64+G64+H64+I64+J64+K64+L64+M64+N64</f>
        <v>2115002.87</v>
      </c>
      <c r="C64" s="71">
        <v>0</v>
      </c>
      <c r="D64" s="72">
        <v>0</v>
      </c>
      <c r="E64" s="51">
        <v>0</v>
      </c>
      <c r="F64" s="30">
        <v>0</v>
      </c>
      <c r="G64" s="6">
        <v>0</v>
      </c>
      <c r="H64" s="6">
        <v>638302.03</v>
      </c>
      <c r="I64" s="18">
        <v>1476700.84</v>
      </c>
      <c r="J64" s="6">
        <v>0</v>
      </c>
      <c r="K64" s="30">
        <v>0</v>
      </c>
      <c r="L64" s="30"/>
      <c r="M64" s="30"/>
      <c r="N64" s="30"/>
    </row>
    <row r="65" spans="1:14" ht="15" x14ac:dyDescent="0.25">
      <c r="A65" s="17" t="s">
        <v>59</v>
      </c>
      <c r="B65" s="61">
        <f>C65+D65+E65+F65+G65+H65+I65+J65+K65+L65+M65+N65</f>
        <v>1427562.65</v>
      </c>
      <c r="C65" s="71">
        <v>0</v>
      </c>
      <c r="D65" s="72">
        <v>0</v>
      </c>
      <c r="E65" s="51">
        <v>0</v>
      </c>
      <c r="F65" s="51">
        <v>0</v>
      </c>
      <c r="G65" s="6">
        <v>0</v>
      </c>
      <c r="H65" s="6">
        <v>0</v>
      </c>
      <c r="I65" s="6">
        <v>1427562.65</v>
      </c>
      <c r="J65" s="6">
        <v>0</v>
      </c>
      <c r="K65" s="30">
        <v>0</v>
      </c>
      <c r="L65" s="30"/>
      <c r="M65" s="30"/>
      <c r="N65" s="30"/>
    </row>
    <row r="66" spans="1:14" ht="25.5" x14ac:dyDescent="0.25">
      <c r="A66" s="17" t="s">
        <v>60</v>
      </c>
      <c r="B66" s="61">
        <f t="shared" si="10"/>
        <v>0</v>
      </c>
      <c r="C66" s="71">
        <f t="shared" si="10"/>
        <v>0</v>
      </c>
      <c r="D66" s="72">
        <v>0</v>
      </c>
      <c r="E66" s="51">
        <v>0</v>
      </c>
      <c r="F66" s="51">
        <v>0</v>
      </c>
      <c r="G66" s="6">
        <v>0</v>
      </c>
      <c r="H66" s="6">
        <v>0</v>
      </c>
      <c r="I66" s="72">
        <v>0</v>
      </c>
      <c r="J66" s="72">
        <v>0</v>
      </c>
      <c r="K66" s="30">
        <v>0</v>
      </c>
      <c r="L66" s="30"/>
      <c r="M66" s="30"/>
      <c r="N66" s="30"/>
    </row>
    <row r="67" spans="1:14" ht="38.25" x14ac:dyDescent="0.25">
      <c r="A67" s="17" t="s">
        <v>61</v>
      </c>
      <c r="B67" s="61">
        <f t="shared" si="10"/>
        <v>0</v>
      </c>
      <c r="C67" s="71">
        <f t="shared" si="10"/>
        <v>0</v>
      </c>
      <c r="D67" s="72">
        <v>0</v>
      </c>
      <c r="E67" s="51">
        <v>0</v>
      </c>
      <c r="F67" s="51">
        <v>0</v>
      </c>
      <c r="G67" s="6">
        <v>0</v>
      </c>
      <c r="H67" s="16">
        <v>0</v>
      </c>
      <c r="I67" s="72">
        <v>0</v>
      </c>
      <c r="J67" s="72">
        <v>0</v>
      </c>
      <c r="K67" s="30">
        <v>0</v>
      </c>
      <c r="L67" s="30"/>
      <c r="M67" s="30"/>
      <c r="N67" s="30"/>
    </row>
    <row r="68" spans="1:14" ht="25.5" x14ac:dyDescent="0.25">
      <c r="A68" s="14" t="s">
        <v>62</v>
      </c>
      <c r="B68" s="61">
        <f t="shared" si="10"/>
        <v>0</v>
      </c>
      <c r="C68" s="61">
        <f t="shared" si="10"/>
        <v>0</v>
      </c>
      <c r="D68" s="54">
        <f t="shared" ref="D68:I68" si="12">D69+D70</f>
        <v>0</v>
      </c>
      <c r="E68" s="54">
        <f t="shared" si="12"/>
        <v>0</v>
      </c>
      <c r="F68" s="54">
        <f t="shared" si="12"/>
        <v>0</v>
      </c>
      <c r="G68" s="16">
        <f t="shared" si="12"/>
        <v>0</v>
      </c>
      <c r="H68" s="16">
        <f t="shared" si="12"/>
        <v>0</v>
      </c>
      <c r="I68" s="16">
        <f t="shared" si="12"/>
        <v>0</v>
      </c>
      <c r="J68" s="16">
        <f t="shared" ref="J68" si="13">J69+J70</f>
        <v>0</v>
      </c>
      <c r="K68" s="30">
        <v>0</v>
      </c>
      <c r="L68" s="30"/>
      <c r="M68" s="30"/>
      <c r="N68" s="30"/>
    </row>
    <row r="69" spans="1:14" ht="15" x14ac:dyDescent="0.25">
      <c r="A69" s="17" t="s">
        <v>63</v>
      </c>
      <c r="B69" s="61">
        <f t="shared" si="10"/>
        <v>0</v>
      </c>
      <c r="C69" s="71">
        <f t="shared" si="10"/>
        <v>0</v>
      </c>
      <c r="D69" s="30">
        <v>0</v>
      </c>
      <c r="E69" s="51">
        <v>0</v>
      </c>
      <c r="F69" s="51">
        <v>0</v>
      </c>
      <c r="G69" s="6">
        <v>0</v>
      </c>
      <c r="H69" s="6">
        <v>0</v>
      </c>
      <c r="I69" s="72">
        <v>0</v>
      </c>
      <c r="J69" s="72">
        <v>0</v>
      </c>
      <c r="K69" s="30">
        <v>0</v>
      </c>
      <c r="L69" s="30"/>
      <c r="M69" s="30"/>
      <c r="N69" s="30"/>
    </row>
    <row r="70" spans="1:14" ht="25.5" x14ac:dyDescent="0.25">
      <c r="A70" s="17" t="s">
        <v>64</v>
      </c>
      <c r="B70" s="61">
        <f t="shared" si="10"/>
        <v>0</v>
      </c>
      <c r="C70" s="71">
        <f t="shared" si="10"/>
        <v>0</v>
      </c>
      <c r="D70" s="30">
        <v>0</v>
      </c>
      <c r="E70" s="51">
        <v>0</v>
      </c>
      <c r="F70" s="51">
        <v>0</v>
      </c>
      <c r="G70" s="6">
        <v>0</v>
      </c>
      <c r="H70" s="6">
        <v>0</v>
      </c>
      <c r="I70" s="72">
        <v>0</v>
      </c>
      <c r="J70" s="72">
        <v>0</v>
      </c>
      <c r="K70" s="30">
        <v>0</v>
      </c>
      <c r="L70" s="30"/>
      <c r="M70" s="30"/>
      <c r="N70" s="30"/>
    </row>
    <row r="71" spans="1:14" ht="15" x14ac:dyDescent="0.25">
      <c r="A71" s="14" t="s">
        <v>65</v>
      </c>
      <c r="B71" s="61">
        <f t="shared" si="10"/>
        <v>0</v>
      </c>
      <c r="C71" s="61">
        <f t="shared" si="10"/>
        <v>0</v>
      </c>
      <c r="D71" s="54">
        <f t="shared" ref="D71:I71" si="14">D72+D73+D74</f>
        <v>0</v>
      </c>
      <c r="E71" s="54">
        <f t="shared" si="14"/>
        <v>0</v>
      </c>
      <c r="F71" s="54">
        <f t="shared" si="14"/>
        <v>0</v>
      </c>
      <c r="G71" s="16">
        <f t="shared" si="14"/>
        <v>0</v>
      </c>
      <c r="H71" s="16">
        <f t="shared" si="14"/>
        <v>0</v>
      </c>
      <c r="I71" s="16">
        <f t="shared" si="14"/>
        <v>0</v>
      </c>
      <c r="J71" s="16">
        <f t="shared" ref="J71" si="15">J72+J73+J74</f>
        <v>0</v>
      </c>
      <c r="K71" s="30">
        <v>0</v>
      </c>
      <c r="L71" s="30"/>
      <c r="M71" s="30"/>
      <c r="N71" s="30"/>
    </row>
    <row r="72" spans="1:14" ht="25.5" x14ac:dyDescent="0.25">
      <c r="A72" s="17" t="s">
        <v>66</v>
      </c>
      <c r="B72" s="61">
        <f t="shared" si="10"/>
        <v>0</v>
      </c>
      <c r="C72" s="71">
        <f t="shared" si="10"/>
        <v>0</v>
      </c>
      <c r="D72" s="30">
        <v>0</v>
      </c>
      <c r="E72" s="51">
        <v>0</v>
      </c>
      <c r="F72" s="51">
        <v>0</v>
      </c>
      <c r="G72" s="6">
        <v>0</v>
      </c>
      <c r="H72" s="6">
        <v>0</v>
      </c>
      <c r="I72" s="72">
        <v>0</v>
      </c>
      <c r="J72" s="72">
        <v>0</v>
      </c>
      <c r="K72" s="30">
        <v>0</v>
      </c>
      <c r="L72" s="30"/>
      <c r="M72" s="30"/>
      <c r="N72" s="30"/>
    </row>
    <row r="73" spans="1:14" ht="25.5" x14ac:dyDescent="0.25">
      <c r="A73" s="17" t="s">
        <v>67</v>
      </c>
      <c r="B73" s="61">
        <f t="shared" si="10"/>
        <v>0</v>
      </c>
      <c r="C73" s="71">
        <f t="shared" si="10"/>
        <v>0</v>
      </c>
      <c r="D73" s="30">
        <v>0</v>
      </c>
      <c r="E73" s="51">
        <v>0</v>
      </c>
      <c r="F73" s="51">
        <v>0</v>
      </c>
      <c r="G73" s="6">
        <v>0</v>
      </c>
      <c r="H73" s="6">
        <v>0</v>
      </c>
      <c r="I73" s="72">
        <v>0</v>
      </c>
      <c r="J73" s="72">
        <v>0</v>
      </c>
      <c r="K73" s="30">
        <v>0</v>
      </c>
      <c r="L73" s="30"/>
      <c r="M73" s="30"/>
      <c r="N73" s="30"/>
    </row>
    <row r="74" spans="1:14" ht="25.5" x14ac:dyDescent="0.25">
      <c r="A74" s="17" t="s">
        <v>68</v>
      </c>
      <c r="B74" s="61">
        <f t="shared" si="10"/>
        <v>0</v>
      </c>
      <c r="C74" s="71">
        <f t="shared" si="10"/>
        <v>0</v>
      </c>
      <c r="D74" s="30">
        <v>0</v>
      </c>
      <c r="E74" s="51">
        <v>0</v>
      </c>
      <c r="F74" s="51">
        <v>0</v>
      </c>
      <c r="G74" s="6">
        <v>0</v>
      </c>
      <c r="H74" s="6">
        <v>0</v>
      </c>
      <c r="I74" s="72">
        <v>0</v>
      </c>
      <c r="J74" s="72">
        <v>0</v>
      </c>
      <c r="K74" s="30">
        <v>0</v>
      </c>
      <c r="L74" s="30"/>
      <c r="M74" s="30"/>
      <c r="N74" s="30"/>
    </row>
    <row r="75" spans="1:14" ht="15" x14ac:dyDescent="0.2">
      <c r="A75" s="20" t="s">
        <v>35</v>
      </c>
      <c r="B75" s="62">
        <f t="shared" ref="B75:I75" si="16">B10</f>
        <v>150506159.73000002</v>
      </c>
      <c r="C75" s="62">
        <f t="shared" si="16"/>
        <v>13082753.040000001</v>
      </c>
      <c r="D75" s="67">
        <f t="shared" si="16"/>
        <v>15920583.949999999</v>
      </c>
      <c r="E75" s="67">
        <f t="shared" si="16"/>
        <v>18261665.949999999</v>
      </c>
      <c r="F75" s="67">
        <f t="shared" si="16"/>
        <v>16792900.059999999</v>
      </c>
      <c r="G75" s="67">
        <f t="shared" si="16"/>
        <v>18535196.419999998</v>
      </c>
      <c r="H75" s="67">
        <f t="shared" si="16"/>
        <v>17177802.77</v>
      </c>
      <c r="I75" s="67">
        <f t="shared" si="16"/>
        <v>24508464.359999999</v>
      </c>
      <c r="J75" s="67">
        <f>J10</f>
        <v>14046908.879999999</v>
      </c>
      <c r="K75" s="67">
        <f>K10</f>
        <v>12179884.300000001</v>
      </c>
      <c r="L75" s="67"/>
      <c r="M75" s="67"/>
      <c r="N75" s="67"/>
    </row>
    <row r="76" spans="1:14" ht="15" x14ac:dyDescent="0.25">
      <c r="A76" s="22"/>
      <c r="B76" s="56"/>
      <c r="C76" s="57"/>
      <c r="D76" s="56"/>
      <c r="E76" s="56"/>
      <c r="I76" s="13"/>
    </row>
    <row r="77" spans="1:14" ht="15" x14ac:dyDescent="0.2">
      <c r="A77" s="11" t="s">
        <v>69</v>
      </c>
      <c r="B77" s="58"/>
      <c r="C77" s="59"/>
      <c r="D77" s="58"/>
      <c r="E77" s="58"/>
      <c r="F77" s="23"/>
      <c r="G77" s="23"/>
      <c r="H77" s="24"/>
      <c r="I77" s="13"/>
      <c r="J77" s="23"/>
      <c r="K77" s="23"/>
      <c r="L77" s="23"/>
      <c r="M77" s="23"/>
      <c r="N77" s="23"/>
    </row>
    <row r="78" spans="1:14" ht="15" x14ac:dyDescent="0.25">
      <c r="A78" s="14" t="s">
        <v>70</v>
      </c>
      <c r="B78" s="56"/>
      <c r="C78" s="57"/>
      <c r="D78" s="56"/>
      <c r="E78" s="56"/>
      <c r="I78" s="13"/>
    </row>
    <row r="79" spans="1:14" ht="25.5" x14ac:dyDescent="0.25">
      <c r="A79" s="17" t="s">
        <v>71</v>
      </c>
      <c r="B79" s="56"/>
      <c r="C79" s="57"/>
      <c r="D79" s="56"/>
      <c r="E79" s="56"/>
      <c r="I79" s="13"/>
    </row>
    <row r="80" spans="1:14" ht="25.5" x14ac:dyDescent="0.25">
      <c r="A80" s="17" t="s">
        <v>72</v>
      </c>
      <c r="B80" s="56"/>
      <c r="C80" s="57"/>
      <c r="D80" s="56"/>
      <c r="E80" s="56"/>
      <c r="I80" s="13"/>
    </row>
    <row r="81" spans="1:14" ht="15" x14ac:dyDescent="0.25">
      <c r="A81" s="14" t="s">
        <v>73</v>
      </c>
      <c r="B81" s="56"/>
      <c r="C81" s="57"/>
      <c r="D81" s="56"/>
      <c r="E81" s="56"/>
      <c r="I81" s="13"/>
    </row>
    <row r="82" spans="1:14" ht="25.5" x14ac:dyDescent="0.25">
      <c r="A82" s="17" t="s">
        <v>74</v>
      </c>
      <c r="B82" s="56"/>
      <c r="C82" s="57"/>
      <c r="D82" s="56"/>
      <c r="E82" s="56"/>
      <c r="I82" s="13"/>
      <c r="N82" s="6"/>
    </row>
    <row r="83" spans="1:14" ht="25.5" x14ac:dyDescent="0.25">
      <c r="A83" s="17" t="s">
        <v>75</v>
      </c>
      <c r="B83" s="56"/>
      <c r="C83" s="57"/>
      <c r="D83" s="56"/>
      <c r="E83" s="56"/>
      <c r="I83" s="13"/>
    </row>
    <row r="84" spans="1:14" ht="15" x14ac:dyDescent="0.25">
      <c r="A84" s="14" t="s">
        <v>76</v>
      </c>
      <c r="B84" s="56"/>
      <c r="C84" s="57"/>
      <c r="D84" s="56"/>
      <c r="E84" s="56"/>
      <c r="I84" s="13"/>
    </row>
    <row r="85" spans="1:14" ht="25.5" x14ac:dyDescent="0.25">
      <c r="A85" s="17" t="s">
        <v>77</v>
      </c>
      <c r="B85" s="56"/>
      <c r="C85" s="57"/>
      <c r="D85" s="56"/>
      <c r="E85" s="56"/>
      <c r="I85" s="13"/>
    </row>
    <row r="86" spans="1:14" ht="15" x14ac:dyDescent="0.2">
      <c r="A86" s="20" t="s">
        <v>78</v>
      </c>
      <c r="B86" s="60"/>
      <c r="C86" s="60"/>
      <c r="D86" s="60"/>
      <c r="E86" s="60"/>
      <c r="F86" s="25"/>
      <c r="G86" s="25"/>
      <c r="H86" s="26"/>
      <c r="I86" s="27"/>
      <c r="J86" s="25"/>
      <c r="K86" s="25"/>
      <c r="L86" s="25"/>
      <c r="M86" s="25"/>
      <c r="N86" s="28"/>
    </row>
    <row r="87" spans="1:14" ht="15" x14ac:dyDescent="0.25">
      <c r="B87" s="56"/>
      <c r="C87" s="56"/>
      <c r="D87" s="56"/>
      <c r="E87" s="56"/>
      <c r="I87" s="13"/>
    </row>
    <row r="88" spans="1:14" ht="15" x14ac:dyDescent="0.2">
      <c r="A88" s="29" t="s">
        <v>79</v>
      </c>
      <c r="B88" s="66">
        <f>B75+B86</f>
        <v>150506159.73000002</v>
      </c>
      <c r="C88" s="66">
        <f>C75+C86</f>
        <v>13082753.040000001</v>
      </c>
      <c r="D88" s="66">
        <f>D75+D86</f>
        <v>15920583.949999999</v>
      </c>
      <c r="E88" s="66">
        <f t="shared" ref="E88:N88" si="17">E10</f>
        <v>18261665.949999999</v>
      </c>
      <c r="F88" s="66">
        <f t="shared" si="17"/>
        <v>16792900.059999999</v>
      </c>
      <c r="G88" s="66">
        <f t="shared" si="17"/>
        <v>18535196.419999998</v>
      </c>
      <c r="H88" s="66">
        <f t="shared" si="17"/>
        <v>17177802.77</v>
      </c>
      <c r="I88" s="66">
        <f t="shared" si="17"/>
        <v>24508464.359999999</v>
      </c>
      <c r="J88" s="66">
        <f t="shared" si="17"/>
        <v>14046908.879999999</v>
      </c>
      <c r="K88" s="66">
        <f t="shared" si="17"/>
        <v>12179884.300000001</v>
      </c>
      <c r="L88" s="66">
        <f t="shared" si="17"/>
        <v>0</v>
      </c>
      <c r="M88" s="66">
        <f t="shared" si="17"/>
        <v>0</v>
      </c>
      <c r="N88" s="66">
        <f t="shared" si="17"/>
        <v>0</v>
      </c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2" ht="15.75" x14ac:dyDescent="0.3">
      <c r="A100" s="31" t="s">
        <v>100</v>
      </c>
      <c r="B100" s="32"/>
      <c r="C100" s="32"/>
      <c r="D100" s="32"/>
      <c r="E100" s="31" t="s">
        <v>101</v>
      </c>
      <c r="F100" s="32"/>
      <c r="G100" s="32"/>
      <c r="H100" s="32"/>
      <c r="I100" s="31" t="s">
        <v>102</v>
      </c>
      <c r="J100" s="32"/>
      <c r="K100" s="32"/>
    </row>
    <row r="101" spans="1:12" ht="17.25" x14ac:dyDescent="0.35">
      <c r="A101" s="33"/>
      <c r="B101" s="34"/>
      <c r="C101" s="34"/>
      <c r="D101" s="32"/>
      <c r="E101" s="33" t="s">
        <v>104</v>
      </c>
      <c r="F101" s="35"/>
      <c r="G101" s="32"/>
      <c r="H101" s="32"/>
      <c r="I101" s="33" t="s">
        <v>113</v>
      </c>
      <c r="J101" s="32"/>
      <c r="K101" s="32"/>
      <c r="L101" s="32"/>
    </row>
    <row r="102" spans="1:12" ht="16.5" x14ac:dyDescent="0.3">
      <c r="A102" s="36" t="s">
        <v>112</v>
      </c>
      <c r="B102" s="32"/>
      <c r="C102" s="32"/>
      <c r="D102" s="32"/>
      <c r="E102" s="36" t="s">
        <v>105</v>
      </c>
      <c r="F102" s="32"/>
      <c r="G102" s="32"/>
      <c r="H102" s="32"/>
      <c r="I102" s="36" t="s">
        <v>106</v>
      </c>
      <c r="J102" s="32"/>
      <c r="K102" s="32"/>
    </row>
    <row r="103" spans="1:12" ht="15" x14ac:dyDescent="0.25">
      <c r="K103" s="32"/>
    </row>
    <row r="104" spans="1:12" ht="16.5" x14ac:dyDescent="0.3">
      <c r="A104" s="36"/>
      <c r="B104" s="32"/>
      <c r="C104" s="32"/>
      <c r="D104" s="32"/>
      <c r="E104" s="36"/>
      <c r="F104" s="32"/>
      <c r="G104" s="32"/>
      <c r="H104" s="32"/>
      <c r="I104" s="36"/>
      <c r="J104" s="32"/>
      <c r="K104" s="32"/>
    </row>
  </sheetData>
  <mergeCells count="5">
    <mergeCell ref="A3:N3"/>
    <mergeCell ref="A4:N4"/>
    <mergeCell ref="A5:N5"/>
    <mergeCell ref="A6:N6"/>
    <mergeCell ref="A7:N7"/>
  </mergeCells>
  <pageMargins left="0.70866141732283505" right="0.70866141732283505" top="0.74803149606299202" bottom="0.74803149606299202" header="0.31496062992126" footer="0.31496062992126"/>
  <pageSetup paperSize="5" scale="74" fitToHeight="0" orientation="landscape" r:id="rId1"/>
  <ignoredErrors>
    <ignoredError sqref="F1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DE Ingresos y Egresos</vt:lpstr>
      <vt:lpstr>Hoja1</vt:lpstr>
      <vt:lpstr>Gráfico1</vt:lpstr>
      <vt:lpstr>'Planilla DE 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Dilcia Gabriela Tejeda</cp:lastModifiedBy>
  <cp:lastPrinted>2024-10-09T14:48:35Z</cp:lastPrinted>
  <dcterms:created xsi:type="dcterms:W3CDTF">2018-04-17T18:57:16Z</dcterms:created>
  <dcterms:modified xsi:type="dcterms:W3CDTF">2024-10-09T14:53:05Z</dcterms:modified>
</cp:coreProperties>
</file>