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prueba\Desktop\ETICA Y TRANSPARENCIA SEPTIEMBRE 2025\"/>
    </mc:Choice>
  </mc:AlternateContent>
  <xr:revisionPtr revIDLastSave="0" documentId="13_ncr:1_{62DF7B3E-1F31-4DD6-9BA3-68D94C66DBAE}" xr6:coauthVersionLast="47" xr6:coauthVersionMax="47" xr10:uidLastSave="{00000000-0000-0000-0000-000000000000}"/>
  <bookViews>
    <workbookView xWindow="-120" yWindow="-120" windowWidth="20730" windowHeight="11160" tabRatio="601" activeTab="2" xr2:uid="{00000000-000D-0000-FFFF-FFFF00000000}"/>
  </bookViews>
  <sheets>
    <sheet name="Plantilla Presupuesto" sheetId="2" r:id="rId1"/>
    <sheet name="Gráfico1" sheetId="5" r:id="rId2"/>
    <sheet name="Planilla de Ejecucion del Gasto" sheetId="3" r:id="rId3"/>
    <sheet name="Hoja1" sheetId="4" r:id="rId4"/>
  </sheets>
  <definedNames>
    <definedName name="_xlnm.Print_Titles" localSheetId="2">'Planilla de Ejecucion del Gasto'!$15:$15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3" l="1"/>
  <c r="K77" i="3"/>
  <c r="K74" i="3"/>
  <c r="J69" i="3"/>
  <c r="K69" i="3"/>
  <c r="K59" i="3"/>
  <c r="K51" i="3"/>
  <c r="K43" i="3"/>
  <c r="K33" i="3"/>
  <c r="K23" i="3"/>
  <c r="K17" i="3"/>
  <c r="C17" i="3"/>
  <c r="D51" i="3"/>
  <c r="G69" i="3"/>
  <c r="E77" i="3"/>
  <c r="J16" i="3"/>
  <c r="J83" i="3"/>
  <c r="J90" i="3"/>
  <c r="J87" i="3"/>
  <c r="J84" i="3"/>
  <c r="J77" i="3"/>
  <c r="J74" i="3"/>
  <c r="J59" i="3"/>
  <c r="J51" i="3"/>
  <c r="J43" i="3"/>
  <c r="J33" i="3"/>
  <c r="J23" i="3"/>
  <c r="J17" i="3"/>
  <c r="I90" i="3"/>
  <c r="I87" i="3"/>
  <c r="I84" i="3"/>
  <c r="I83" i="3"/>
  <c r="I77" i="3"/>
  <c r="I74" i="3"/>
  <c r="I69" i="3"/>
  <c r="I59" i="3"/>
  <c r="I51" i="3"/>
  <c r="I43" i="3"/>
  <c r="I33" i="3"/>
  <c r="I23" i="3"/>
  <c r="I17" i="3"/>
  <c r="H83" i="3"/>
  <c r="H90" i="3"/>
  <c r="H87" i="3"/>
  <c r="H84" i="3"/>
  <c r="H16" i="3"/>
  <c r="H77" i="3"/>
  <c r="G74" i="3"/>
  <c r="H74" i="3"/>
  <c r="H69" i="3"/>
  <c r="H59" i="3"/>
  <c r="H51" i="3"/>
  <c r="H43" i="3"/>
  <c r="H33" i="3"/>
  <c r="H23" i="3"/>
  <c r="H17" i="3"/>
  <c r="G77" i="3"/>
  <c r="G59" i="3"/>
  <c r="G51" i="3"/>
  <c r="G43" i="3"/>
  <c r="G33" i="3"/>
  <c r="G23" i="3"/>
  <c r="G17" i="3"/>
  <c r="F77" i="3"/>
  <c r="F74" i="3"/>
  <c r="F69" i="3"/>
  <c r="F59" i="3"/>
  <c r="F51" i="3"/>
  <c r="F43" i="3"/>
  <c r="F33" i="3"/>
  <c r="F23" i="3"/>
  <c r="F17" i="3"/>
  <c r="E74" i="3"/>
  <c r="E69" i="3"/>
  <c r="E59" i="3"/>
  <c r="E51" i="3"/>
  <c r="E43" i="3"/>
  <c r="E33" i="3"/>
  <c r="E23" i="3"/>
  <c r="E17" i="3"/>
  <c r="D77" i="3"/>
  <c r="D74" i="3"/>
  <c r="D69" i="3"/>
  <c r="D59" i="3"/>
  <c r="D43" i="3"/>
  <c r="D33" i="3"/>
  <c r="D23" i="3"/>
  <c r="D17" i="3"/>
  <c r="G16" i="3" l="1"/>
  <c r="I16" i="3"/>
  <c r="E16" i="3"/>
  <c r="D16" i="3"/>
  <c r="F16" i="3"/>
  <c r="C23" i="3"/>
  <c r="C74" i="3"/>
  <c r="C33" i="3"/>
  <c r="M81" i="3" l="1"/>
  <c r="L81" i="3" l="1"/>
  <c r="K81" i="3" l="1"/>
  <c r="J81" i="3" l="1"/>
  <c r="I81" i="3" l="1"/>
  <c r="H81" i="3" l="1"/>
  <c r="G81" i="3"/>
  <c r="B61" i="3"/>
  <c r="F81" i="3" l="1"/>
  <c r="B42" i="3"/>
  <c r="B33" i="3"/>
  <c r="B18" i="3" l="1"/>
  <c r="D81" i="3" l="1"/>
  <c r="D94" i="3" s="1"/>
  <c r="E81" i="3" l="1"/>
  <c r="B17" i="3" l="1"/>
  <c r="B23" i="3"/>
  <c r="B32" i="3" l="1"/>
  <c r="B31" i="3"/>
  <c r="B30" i="3"/>
  <c r="B29" i="3"/>
  <c r="B28" i="3"/>
  <c r="B27" i="3"/>
  <c r="B26" i="3"/>
  <c r="B25" i="3"/>
  <c r="B24" i="3"/>
  <c r="B22" i="3"/>
  <c r="B19" i="3"/>
  <c r="N94" i="3"/>
  <c r="M94" i="3" l="1"/>
  <c r="L94" i="3" l="1"/>
  <c r="K94" i="3" l="1"/>
  <c r="J94" i="3" l="1"/>
  <c r="I94" i="3" l="1"/>
  <c r="H94" i="3" l="1"/>
  <c r="G94" i="3" l="1"/>
  <c r="F94" i="3" l="1"/>
  <c r="E94" i="3" l="1"/>
  <c r="B67" i="2" l="1"/>
  <c r="C80" i="3" l="1"/>
  <c r="B80" i="3" s="1"/>
  <c r="C79" i="3"/>
  <c r="B79" i="3" s="1"/>
  <c r="C78" i="3"/>
  <c r="B78" i="3" s="1"/>
  <c r="C77" i="3"/>
  <c r="B77" i="3" s="1"/>
  <c r="C76" i="3"/>
  <c r="B76" i="3" s="1"/>
  <c r="C75" i="3"/>
  <c r="B75" i="3" s="1"/>
  <c r="B74" i="3"/>
  <c r="C73" i="3"/>
  <c r="B73" i="3" s="1"/>
  <c r="C72" i="3"/>
  <c r="B71" i="3"/>
  <c r="B70" i="3"/>
  <c r="C68" i="3"/>
  <c r="B68" i="3" s="1"/>
  <c r="C67" i="3"/>
  <c r="B67" i="3" s="1"/>
  <c r="C66" i="3"/>
  <c r="B66" i="3" s="1"/>
  <c r="C65" i="3"/>
  <c r="B65" i="3" s="1"/>
  <c r="B64" i="3"/>
  <c r="C63" i="3"/>
  <c r="B60" i="3"/>
  <c r="C58" i="3"/>
  <c r="B58" i="3" s="1"/>
  <c r="C57" i="3"/>
  <c r="B57" i="3" s="1"/>
  <c r="C56" i="3"/>
  <c r="B56" i="3" s="1"/>
  <c r="C55" i="3"/>
  <c r="B55" i="3" s="1"/>
  <c r="C54" i="3"/>
  <c r="B54" i="3" s="1"/>
  <c r="C53" i="3"/>
  <c r="B53" i="3" s="1"/>
  <c r="C52" i="3"/>
  <c r="C50" i="3"/>
  <c r="B50" i="3" s="1"/>
  <c r="C49" i="3"/>
  <c r="B49" i="3" s="1"/>
  <c r="C48" i="3"/>
  <c r="B48" i="3" s="1"/>
  <c r="C47" i="3"/>
  <c r="B47" i="3" s="1"/>
  <c r="C46" i="3"/>
  <c r="B45" i="3"/>
  <c r="B21" i="3"/>
  <c r="B34" i="3"/>
  <c r="B35" i="3"/>
  <c r="B36" i="3"/>
  <c r="B37" i="3"/>
  <c r="B38" i="3"/>
  <c r="B39" i="3"/>
  <c r="B40" i="3"/>
  <c r="B41" i="3"/>
  <c r="B44" i="3"/>
  <c r="B63" i="3" l="1"/>
  <c r="C59" i="3"/>
  <c r="B59" i="3" s="1"/>
  <c r="C51" i="3"/>
  <c r="B51" i="3" s="1"/>
  <c r="C43" i="3"/>
  <c r="B62" i="3"/>
  <c r="B72" i="3"/>
  <c r="C69" i="3"/>
  <c r="B69" i="3" s="1"/>
  <c r="B52" i="3"/>
  <c r="B46" i="3"/>
  <c r="B43" i="3"/>
  <c r="B57" i="2"/>
  <c r="B41" i="2"/>
  <c r="B31" i="2"/>
  <c r="B21" i="2"/>
  <c r="B15" i="2"/>
  <c r="C16" i="3" l="1"/>
  <c r="B16" i="3" s="1"/>
  <c r="B81" i="3" s="1"/>
  <c r="B94" i="3" s="1"/>
  <c r="B79" i="2"/>
  <c r="B14" i="2" s="1"/>
  <c r="C81" i="3" l="1"/>
  <c r="C94" i="3" s="1"/>
  <c r="B92" i="2"/>
</calcChain>
</file>

<file path=xl/sharedStrings.xml><?xml version="1.0" encoding="utf-8"?>
<sst xmlns="http://schemas.openxmlformats.org/spreadsheetml/2006/main" count="203" uniqueCount="121">
  <si>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</si>
  <si>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</si>
  <si>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</si>
  <si>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</si>
  <si>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</si>
  <si>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</si>
  <si>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</si>
  <si>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</si>
  <si>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</si>
  <si>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</si>
  <si>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</si>
  <si>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</si>
  <si>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</si>
  <si>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</si>
  <si>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</si>
  <si>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</si>
  <si>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</si>
  <si>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</si>
  <si>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</si>
  <si>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</si>
  <si>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</si>
  <si>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</si>
  <si>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</si>
  <si>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</si>
  <si>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</si>
  <si>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</si>
  <si>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</si>
  <si>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</si>
  <si>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</si>
  <si>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</si>
  <si>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</si>
  <si>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</si>
  <si>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</si>
  <si>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</si>
  <si>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</si>
  <si>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</si>
  <si>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</si>
  <si>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</si>
  <si>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</si>
  <si>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</si>
  <si>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</si>
  <si>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</si>
  <si>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</si>
  <si>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</si>
  <si>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</si>
  <si>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</si>
  <si>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</si>
  <si>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</si>
  <si>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</si>
  <si>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</si>
  <si>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</si>
  <si>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</si>
  <si>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</si>
  <si>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</si>
  <si>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</si>
  <si>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</si>
  <si>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</si>
  <si>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</si>
  <si>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</si>
  <si>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</si>
  <si>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</si>
  <si>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</si>
  <si>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</si>
  <si>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</si>
  <si>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</si>
  <si>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</si>
  <si>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</si>
  <si>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</si>
  <si>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</si>
  <si>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</si>
  <si>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</si>
  <si>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</si>
  <si>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</si>
  <si>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</si>
  <si>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</si>
  <si>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</si>
  <si>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</si>
  <si>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</si>
  <si>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</si>
  <si>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</si>
  <si>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</si>
  <si>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</si>
  <si>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</si>
  <si>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</si>
  <si>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</si>
  <si>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</si>
  <si>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</si>
  <si>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</si>
  <si>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</si>
  <si>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</si>
  <si>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</si>
  <si>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</si>
  <si>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</si>
  <si>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</si>
  <si>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</si>
  <si>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</si>
  <si>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</si>
  <si>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</si>
  <si>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</si>
  <si>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</si>
  <si>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</si>
  <si>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Enc. Dpto. Financiero</t>
  </si>
  <si>
    <t>Director General DGDC</t>
  </si>
  <si>
    <t>Contador</t>
  </si>
  <si>
    <t>Dr. Carlos Modesto Guzman Valerio</t>
  </si>
  <si>
    <t>Lic. Osvaldo Cruz Polanco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</si>
  <si>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</si>
  <si>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</si>
  <si>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</si>
  <si>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</si>
  <si>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</si>
  <si>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</si>
  <si>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REVISADO   POR:</t>
  </si>
  <si>
    <t xml:space="preserve">                       APROBADO POR:</t>
  </si>
  <si>
    <t xml:space="preserve">      Enc. Dpto. Financiero</t>
  </si>
  <si>
    <t xml:space="preserve">                   Lic. Osvaldo Cruz Polanco</t>
  </si>
  <si>
    <t>AÑO 2025</t>
  </si>
  <si>
    <t xml:space="preserve">                                     PREPARADO POR:</t>
  </si>
  <si>
    <t xml:space="preserve">                           Enc. Seccion Contabilidad</t>
  </si>
  <si>
    <t>PLANILLA DE EJECUCION DEL GASTO</t>
  </si>
  <si>
    <t>AL 30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</si>
</sst>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4" fontId="4" fillId="3" borderId="0" xfId="0" applyNumberFormat="1" applyFont="1" applyFill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4" fontId="0" fillId="0" borderId="0" xfId="0" applyNumberForma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3" fontId="4" fillId="0" borderId="0" xfId="1" applyFont="1"/>
    <xf numFmtId="4" fontId="15" fillId="0" borderId="0" xfId="0" applyNumberFormat="1" applyFont="1" applyAlignment="1">
      <alignment horizontal="right"/>
    </xf>
    <xf numFmtId="4" fontId="3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Border="1" applyAlignment="1">
      <alignment horizontal="center" vertical="center" wrapText="1"/>
    </xf>
    <xf numFmtId="4" fontId="3" fillId="0" borderId="0" xfId="1" applyNumberFormat="1" applyFont="1"/>
    <xf numFmtId="2" fontId="15" fillId="0" borderId="1" xfId="1" applyNumberFormat="1" applyFont="1" applyBorder="1" applyAlignment="1">
      <alignment vertical="center" wrapText="1"/>
    </xf>
    <xf numFmtId="2" fontId="3" fillId="0" borderId="1" xfId="1" applyNumberFormat="1" applyFont="1" applyBorder="1" applyAlignment="1">
      <alignment vertical="center" wrapText="1"/>
    </xf>
    <xf numFmtId="2" fontId="15" fillId="0" borderId="1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2" fontId="3" fillId="0" borderId="0" xfId="1" applyNumberFormat="1" applyFont="1"/>
    <xf numFmtId="2" fontId="3" fillId="0" borderId="0" xfId="1" applyNumberFormat="1" applyFont="1" applyAlignment="1">
      <alignment vertical="center" wrapText="1"/>
    </xf>
    <xf numFmtId="2" fontId="3" fillId="0" borderId="0" xfId="0" applyNumberFormat="1" applyFont="1"/>
    <xf numFmtId="2" fontId="5" fillId="0" borderId="0" xfId="0" applyNumberFormat="1" applyFont="1"/>
    <xf numFmtId="2" fontId="0" fillId="0" borderId="0" xfId="1" applyNumberFormat="1" applyFont="1"/>
    <xf numFmtId="2" fontId="15" fillId="0" borderId="0" xfId="1" applyNumberFormat="1" applyFont="1"/>
    <xf numFmtId="2" fontId="15" fillId="0" borderId="0" xfId="0" applyNumberFormat="1" applyFont="1"/>
    <xf numFmtId="2" fontId="15" fillId="0" borderId="0" xfId="1" applyNumberFormat="1" applyFont="1" applyAlignment="1">
      <alignment vertical="center" wrapText="1"/>
    </xf>
    <xf numFmtId="0" fontId="15" fillId="0" borderId="0" xfId="0" applyFont="1"/>
    <xf numFmtId="0" fontId="16" fillId="0" borderId="0" xfId="0" applyFont="1" applyAlignment="1">
      <alignment vertical="center"/>
    </xf>
    <xf numFmtId="43" fontId="16" fillId="0" borderId="0" xfId="1" applyFont="1" applyAlignment="1">
      <alignment horizontal="center" vertical="center"/>
    </xf>
    <xf numFmtId="0" fontId="17" fillId="0" borderId="0" xfId="0" applyFont="1" applyAlignment="1">
      <alignment vertical="center"/>
    </xf>
    <xf numFmtId="43" fontId="18" fillId="0" borderId="0" xfId="1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43" fontId="20" fillId="0" borderId="0" xfId="1" applyFont="1" applyAlignment="1">
      <alignment horizontal="right" vertical="center"/>
    </xf>
    <xf numFmtId="2" fontId="5" fillId="0" borderId="1" xfId="0" applyNumberFormat="1" applyFont="1" applyBorder="1" applyAlignment="1">
      <alignment vertical="center" wrapText="1"/>
    </xf>
    <xf numFmtId="2" fontId="4" fillId="0" borderId="0" xfId="0" applyNumberFormat="1" applyFont="1"/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de Ejecucion del Gasto'!$B$15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Gasto'!$B$16:$B$81</c:f>
              <c:numCache>
                <c:formatCode>#,##0.00</c:formatCode>
                <c:ptCount val="66"/>
                <c:pt idx="0">
                  <c:v>194477855.67000002</c:v>
                </c:pt>
                <c:pt idx="1">
                  <c:v>112888266.25</c:v>
                </c:pt>
                <c:pt idx="2">
                  <c:v>86914710.859999999</c:v>
                </c:pt>
                <c:pt idx="3">
                  <c:v>13849382.640000001</c:v>
                </c:pt>
                <c:pt idx="4">
                  <c:v>0</c:v>
                </c:pt>
                <c:pt idx="5">
                  <c:v>0</c:v>
                </c:pt>
                <c:pt idx="6">
                  <c:v>12124172.75</c:v>
                </c:pt>
                <c:pt idx="7">
                  <c:v>22164326.629999999</c:v>
                </c:pt>
                <c:pt idx="8">
                  <c:v>6669980.0899999999</c:v>
                </c:pt>
                <c:pt idx="9">
                  <c:v>2103294.04</c:v>
                </c:pt>
                <c:pt idx="10">
                  <c:v>2771675.36</c:v>
                </c:pt>
                <c:pt idx="11">
                  <c:v>8537.9599999999991</c:v>
                </c:pt>
                <c:pt idx="12">
                  <c:v>4005581.3499999996</c:v>
                </c:pt>
                <c:pt idx="13">
                  <c:v>2319250.73</c:v>
                </c:pt>
                <c:pt idx="14">
                  <c:v>416053.76000000001</c:v>
                </c:pt>
                <c:pt idx="15">
                  <c:v>2053264.4</c:v>
                </c:pt>
                <c:pt idx="16">
                  <c:v>1816688.94</c:v>
                </c:pt>
                <c:pt idx="17">
                  <c:v>23430860.360000003</c:v>
                </c:pt>
                <c:pt idx="18">
                  <c:v>1695412.85</c:v>
                </c:pt>
                <c:pt idx="19">
                  <c:v>2425822.9300000002</c:v>
                </c:pt>
                <c:pt idx="20">
                  <c:v>147669.18</c:v>
                </c:pt>
                <c:pt idx="21">
                  <c:v>1709896</c:v>
                </c:pt>
                <c:pt idx="22">
                  <c:v>122495.67000000001</c:v>
                </c:pt>
                <c:pt idx="23">
                  <c:v>363632.83</c:v>
                </c:pt>
                <c:pt idx="24">
                  <c:v>11079026.68</c:v>
                </c:pt>
                <c:pt idx="25">
                  <c:v>0</c:v>
                </c:pt>
                <c:pt idx="26">
                  <c:v>5886904.2200000007</c:v>
                </c:pt>
                <c:pt idx="27">
                  <c:v>34137634.370000005</c:v>
                </c:pt>
                <c:pt idx="28">
                  <c:v>34137634.370000005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1856768.06</c:v>
                </c:pt>
                <c:pt idx="44">
                  <c:v>1020001.68</c:v>
                </c:pt>
                <c:pt idx="45">
                  <c:v>0</c:v>
                </c:pt>
                <c:pt idx="46">
                  <c:v>227331.78</c:v>
                </c:pt>
                <c:pt idx="47">
                  <c:v>0</c:v>
                </c:pt>
                <c:pt idx="48">
                  <c:v>609434.6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194477855.67000002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de Ejecucion del Gasto'!$C$15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Gasto'!$C$16:$C$81</c:f>
              <c:numCache>
                <c:formatCode>#,##0.00</c:formatCode>
                <c:ptCount val="66"/>
                <c:pt idx="0">
                  <c:v>13453771.73</c:v>
                </c:pt>
                <c:pt idx="1">
                  <c:v>11294839.1</c:v>
                </c:pt>
                <c:pt idx="2">
                  <c:v>9114429.2899999991</c:v>
                </c:pt>
                <c:pt idx="3">
                  <c:v>884000</c:v>
                </c:pt>
                <c:pt idx="4">
                  <c:v>0</c:v>
                </c:pt>
                <c:pt idx="5">
                  <c:v>0</c:v>
                </c:pt>
                <c:pt idx="6">
                  <c:v>1296409.81</c:v>
                </c:pt>
                <c:pt idx="7">
                  <c:v>1305510.6499999999</c:v>
                </c:pt>
                <c:pt idx="8">
                  <c:v>669623.12</c:v>
                </c:pt>
                <c:pt idx="9">
                  <c:v>0</c:v>
                </c:pt>
                <c:pt idx="10">
                  <c:v>284087.5</c:v>
                </c:pt>
                <c:pt idx="11">
                  <c:v>0</c:v>
                </c:pt>
                <c:pt idx="12">
                  <c:v>158105.54999999999</c:v>
                </c:pt>
                <c:pt idx="13">
                  <c:v>148694.48000000001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853421.98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853421.98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13453771.73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de Ejecucion del Gasto'!$D$15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Gasto'!$D$16:$D$81</c:f>
              <c:numCache>
                <c:formatCode>#,##0.00</c:formatCode>
                <c:ptCount val="66"/>
                <c:pt idx="0">
                  <c:v>14629741.35</c:v>
                </c:pt>
                <c:pt idx="1">
                  <c:v>12115855.290000001</c:v>
                </c:pt>
                <c:pt idx="2">
                  <c:v>9862647.3900000006</c:v>
                </c:pt>
                <c:pt idx="3">
                  <c:v>884000</c:v>
                </c:pt>
                <c:pt idx="4">
                  <c:v>0</c:v>
                </c:pt>
                <c:pt idx="5">
                  <c:v>0</c:v>
                </c:pt>
                <c:pt idx="6">
                  <c:v>1369207.9</c:v>
                </c:pt>
                <c:pt idx="7">
                  <c:v>1506719.36</c:v>
                </c:pt>
                <c:pt idx="8">
                  <c:v>619708.15</c:v>
                </c:pt>
                <c:pt idx="9">
                  <c:v>289299.99</c:v>
                </c:pt>
                <c:pt idx="10">
                  <c:v>287895</c:v>
                </c:pt>
                <c:pt idx="11">
                  <c:v>0</c:v>
                </c:pt>
                <c:pt idx="12">
                  <c:v>110103.7</c:v>
                </c:pt>
                <c:pt idx="13">
                  <c:v>154712.51999999999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957166.7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957166.7</c:v>
                </c:pt>
                <c:pt idx="25">
                  <c:v>0</c:v>
                </c:pt>
                <c:pt idx="26">
                  <c:v>0</c:v>
                </c:pt>
                <c:pt idx="27">
                  <c:v>50000</c:v>
                </c:pt>
                <c:pt idx="28">
                  <c:v>50000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14629741.35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de Ejecucion del Gasto'!$E$15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Gasto'!$E$16:$E$81</c:f>
              <c:numCache>
                <c:formatCode>#,##0.00</c:formatCode>
                <c:ptCount val="66"/>
                <c:pt idx="0">
                  <c:v>20282267.390000001</c:v>
                </c:pt>
                <c:pt idx="1">
                  <c:v>11615861.07</c:v>
                </c:pt>
                <c:pt idx="2">
                  <c:v>9390373.9700000007</c:v>
                </c:pt>
                <c:pt idx="3">
                  <c:v>884000</c:v>
                </c:pt>
                <c:pt idx="4">
                  <c:v>0</c:v>
                </c:pt>
                <c:pt idx="5">
                  <c:v>0</c:v>
                </c:pt>
                <c:pt idx="6">
                  <c:v>1341487.1000000001</c:v>
                </c:pt>
                <c:pt idx="7">
                  <c:v>1769421.2400000002</c:v>
                </c:pt>
                <c:pt idx="8">
                  <c:v>889719.95</c:v>
                </c:pt>
                <c:pt idx="9">
                  <c:v>69999.990000000005</c:v>
                </c:pt>
                <c:pt idx="10">
                  <c:v>0</c:v>
                </c:pt>
                <c:pt idx="11">
                  <c:v>0</c:v>
                </c:pt>
                <c:pt idx="12">
                  <c:v>97501.85</c:v>
                </c:pt>
                <c:pt idx="13">
                  <c:v>155037.56</c:v>
                </c:pt>
                <c:pt idx="14">
                  <c:v>0</c:v>
                </c:pt>
                <c:pt idx="15">
                  <c:v>45000</c:v>
                </c:pt>
                <c:pt idx="16">
                  <c:v>512161.89</c:v>
                </c:pt>
                <c:pt idx="17">
                  <c:v>3204885.08</c:v>
                </c:pt>
                <c:pt idx="18">
                  <c:v>458342.55</c:v>
                </c:pt>
                <c:pt idx="19">
                  <c:v>0</c:v>
                </c:pt>
                <c:pt idx="20">
                  <c:v>0</c:v>
                </c:pt>
                <c:pt idx="21">
                  <c:v>105000.29</c:v>
                </c:pt>
                <c:pt idx="22">
                  <c:v>0</c:v>
                </c:pt>
                <c:pt idx="23">
                  <c:v>0</c:v>
                </c:pt>
                <c:pt idx="24">
                  <c:v>1873543.18</c:v>
                </c:pt>
                <c:pt idx="25">
                  <c:v>0</c:v>
                </c:pt>
                <c:pt idx="26">
                  <c:v>767999.06</c:v>
                </c:pt>
                <c:pt idx="27">
                  <c:v>3692100</c:v>
                </c:pt>
                <c:pt idx="28">
                  <c:v>3692100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20282267.390000001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de Ejecucion del Gasto'!$F$15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Gasto'!$F$16:$F$81</c:f>
              <c:numCache>
                <c:formatCode>#,##0.00</c:formatCode>
                <c:ptCount val="66"/>
                <c:pt idx="0">
                  <c:v>26898937.990000002</c:v>
                </c:pt>
                <c:pt idx="1">
                  <c:v>13191415.99</c:v>
                </c:pt>
                <c:pt idx="2">
                  <c:v>11106131.25</c:v>
                </c:pt>
                <c:pt idx="3">
                  <c:v>751000</c:v>
                </c:pt>
                <c:pt idx="4">
                  <c:v>0</c:v>
                </c:pt>
                <c:pt idx="5">
                  <c:v>0</c:v>
                </c:pt>
                <c:pt idx="6">
                  <c:v>1334284.74</c:v>
                </c:pt>
                <c:pt idx="7">
                  <c:v>2849866.0700000003</c:v>
                </c:pt>
                <c:pt idx="8">
                  <c:v>669780.99</c:v>
                </c:pt>
                <c:pt idx="9">
                  <c:v>4901</c:v>
                </c:pt>
                <c:pt idx="10">
                  <c:v>0</c:v>
                </c:pt>
                <c:pt idx="11">
                  <c:v>734</c:v>
                </c:pt>
                <c:pt idx="12">
                  <c:v>77501.850000000006</c:v>
                </c:pt>
                <c:pt idx="13">
                  <c:v>237738.56</c:v>
                </c:pt>
                <c:pt idx="14">
                  <c:v>1699</c:v>
                </c:pt>
                <c:pt idx="15">
                  <c:v>1845603.51</c:v>
                </c:pt>
                <c:pt idx="16">
                  <c:v>11907.16</c:v>
                </c:pt>
                <c:pt idx="17">
                  <c:v>3795939.25</c:v>
                </c:pt>
                <c:pt idx="18">
                  <c:v>75356.94</c:v>
                </c:pt>
                <c:pt idx="19">
                  <c:v>8286.43</c:v>
                </c:pt>
                <c:pt idx="20">
                  <c:v>30327.18</c:v>
                </c:pt>
                <c:pt idx="21">
                  <c:v>0</c:v>
                </c:pt>
                <c:pt idx="22">
                  <c:v>1669</c:v>
                </c:pt>
                <c:pt idx="23">
                  <c:v>249783.41</c:v>
                </c:pt>
                <c:pt idx="24">
                  <c:v>1882930.86</c:v>
                </c:pt>
                <c:pt idx="25">
                  <c:v>0</c:v>
                </c:pt>
                <c:pt idx="26">
                  <c:v>1547585.43</c:v>
                </c:pt>
                <c:pt idx="27">
                  <c:v>6041715</c:v>
                </c:pt>
                <c:pt idx="28">
                  <c:v>6041715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1020001.68</c:v>
                </c:pt>
                <c:pt idx="44">
                  <c:v>1020001.68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26898937.990000002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de Ejecucion del Gasto'!$G$15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Gasto'!$G$16:$G$81</c:f>
              <c:numCache>
                <c:formatCode>#,##0.00</c:formatCode>
                <c:ptCount val="66"/>
                <c:pt idx="0">
                  <c:v>20974684.210000001</c:v>
                </c:pt>
                <c:pt idx="1">
                  <c:v>11515927.33</c:v>
                </c:pt>
                <c:pt idx="2">
                  <c:v>9378245.2200000007</c:v>
                </c:pt>
                <c:pt idx="3">
                  <c:v>798000</c:v>
                </c:pt>
                <c:pt idx="4">
                  <c:v>0</c:v>
                </c:pt>
                <c:pt idx="5">
                  <c:v>0</c:v>
                </c:pt>
                <c:pt idx="6">
                  <c:v>1339682.1100000001</c:v>
                </c:pt>
                <c:pt idx="7">
                  <c:v>2290880.13</c:v>
                </c:pt>
                <c:pt idx="8">
                  <c:v>831691.57</c:v>
                </c:pt>
                <c:pt idx="9">
                  <c:v>501500</c:v>
                </c:pt>
                <c:pt idx="10">
                  <c:v>729140</c:v>
                </c:pt>
                <c:pt idx="11">
                  <c:v>0</c:v>
                </c:pt>
                <c:pt idx="12">
                  <c:v>65500</c:v>
                </c:pt>
                <c:pt idx="13">
                  <c:v>163048.56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2038299.01</c:v>
                </c:pt>
                <c:pt idx="18">
                  <c:v>0</c:v>
                </c:pt>
                <c:pt idx="19">
                  <c:v>869919.6</c:v>
                </c:pt>
                <c:pt idx="20">
                  <c:v>0</c:v>
                </c:pt>
                <c:pt idx="21">
                  <c:v>0</c:v>
                </c:pt>
                <c:pt idx="22">
                  <c:v>109504</c:v>
                </c:pt>
                <c:pt idx="23">
                  <c:v>0</c:v>
                </c:pt>
                <c:pt idx="24">
                  <c:v>986275.91</c:v>
                </c:pt>
                <c:pt idx="25">
                  <c:v>0</c:v>
                </c:pt>
                <c:pt idx="26">
                  <c:v>72599.5</c:v>
                </c:pt>
                <c:pt idx="27">
                  <c:v>5129577.74</c:v>
                </c:pt>
                <c:pt idx="28">
                  <c:v>5129577.74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20974684.210000001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de Ejecucion del Gasto'!$H$15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Gasto'!$H$16:$H$81</c:f>
              <c:numCache>
                <c:formatCode>#,##0.00</c:formatCode>
                <c:ptCount val="66"/>
                <c:pt idx="0">
                  <c:v>20806355.740000002</c:v>
                </c:pt>
                <c:pt idx="1">
                  <c:v>11614367.890000001</c:v>
                </c:pt>
                <c:pt idx="2">
                  <c:v>9518275.2200000007</c:v>
                </c:pt>
                <c:pt idx="3">
                  <c:v>735000</c:v>
                </c:pt>
                <c:pt idx="4">
                  <c:v>0</c:v>
                </c:pt>
                <c:pt idx="5">
                  <c:v>0</c:v>
                </c:pt>
                <c:pt idx="6">
                  <c:v>1361092.67</c:v>
                </c:pt>
                <c:pt idx="7">
                  <c:v>1241218.94</c:v>
                </c:pt>
                <c:pt idx="8">
                  <c:v>766246.76</c:v>
                </c:pt>
                <c:pt idx="9">
                  <c:v>83127</c:v>
                </c:pt>
                <c:pt idx="10">
                  <c:v>0</c:v>
                </c:pt>
                <c:pt idx="11">
                  <c:v>3934</c:v>
                </c:pt>
                <c:pt idx="12">
                  <c:v>312499.96000000002</c:v>
                </c:pt>
                <c:pt idx="13">
                  <c:v>74985.56</c:v>
                </c:pt>
                <c:pt idx="14">
                  <c:v>0</c:v>
                </c:pt>
                <c:pt idx="15">
                  <c:v>425.66</c:v>
                </c:pt>
                <c:pt idx="16">
                  <c:v>0</c:v>
                </c:pt>
                <c:pt idx="17">
                  <c:v>1417768.9100000001</c:v>
                </c:pt>
                <c:pt idx="18">
                  <c:v>372765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3149.6</c:v>
                </c:pt>
                <c:pt idx="23">
                  <c:v>8534.16</c:v>
                </c:pt>
                <c:pt idx="24">
                  <c:v>1006930.81</c:v>
                </c:pt>
                <c:pt idx="25">
                  <c:v>0</c:v>
                </c:pt>
                <c:pt idx="26">
                  <c:v>26389.34</c:v>
                </c:pt>
                <c:pt idx="27">
                  <c:v>6533000</c:v>
                </c:pt>
                <c:pt idx="28">
                  <c:v>6533000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20806355.740000002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de Ejecucion del Gasto'!$I$15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Gasto'!$I$16:$I$81</c:f>
              <c:numCache>
                <c:formatCode>#,##0.00</c:formatCode>
                <c:ptCount val="66"/>
                <c:pt idx="0">
                  <c:v>30641025.039999999</c:v>
                </c:pt>
                <c:pt idx="1">
                  <c:v>18288160.759999998</c:v>
                </c:pt>
                <c:pt idx="2">
                  <c:v>9515595.2200000007</c:v>
                </c:pt>
                <c:pt idx="3">
                  <c:v>7411882.6399999997</c:v>
                </c:pt>
                <c:pt idx="4">
                  <c:v>0</c:v>
                </c:pt>
                <c:pt idx="5">
                  <c:v>0</c:v>
                </c:pt>
                <c:pt idx="6">
                  <c:v>1360682.9</c:v>
                </c:pt>
                <c:pt idx="7">
                  <c:v>3775282.54</c:v>
                </c:pt>
                <c:pt idx="8">
                  <c:v>759173.03</c:v>
                </c:pt>
                <c:pt idx="9">
                  <c:v>177000</c:v>
                </c:pt>
                <c:pt idx="10">
                  <c:v>704256.5</c:v>
                </c:pt>
                <c:pt idx="11">
                  <c:v>0</c:v>
                </c:pt>
                <c:pt idx="12">
                  <c:v>428678.66</c:v>
                </c:pt>
                <c:pt idx="13">
                  <c:v>161222.54999999999</c:v>
                </c:pt>
                <c:pt idx="14">
                  <c:v>284837.39</c:v>
                </c:pt>
                <c:pt idx="15">
                  <c:v>0</c:v>
                </c:pt>
                <c:pt idx="16">
                  <c:v>1260114.4099999999</c:v>
                </c:pt>
                <c:pt idx="17">
                  <c:v>3965883.5300000003</c:v>
                </c:pt>
                <c:pt idx="18">
                  <c:v>314039</c:v>
                </c:pt>
                <c:pt idx="19">
                  <c:v>0</c:v>
                </c:pt>
                <c:pt idx="20">
                  <c:v>0</c:v>
                </c:pt>
                <c:pt idx="21">
                  <c:v>247419.23</c:v>
                </c:pt>
                <c:pt idx="22">
                  <c:v>0</c:v>
                </c:pt>
                <c:pt idx="23">
                  <c:v>92491.94</c:v>
                </c:pt>
                <c:pt idx="24">
                  <c:v>1282569.3600000001</c:v>
                </c:pt>
                <c:pt idx="25">
                  <c:v>0</c:v>
                </c:pt>
                <c:pt idx="26">
                  <c:v>2029364</c:v>
                </c:pt>
                <c:pt idx="27">
                  <c:v>4611698.21</c:v>
                </c:pt>
                <c:pt idx="28">
                  <c:v>4611698.21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30641025.039999999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de Ejecucion del Gasto'!$J$15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Gasto'!$J$16:$J$81</c:f>
              <c:numCache>
                <c:formatCode>#,##0.00</c:formatCode>
                <c:ptCount val="66"/>
                <c:pt idx="0">
                  <c:v>23819555.309999999</c:v>
                </c:pt>
                <c:pt idx="1">
                  <c:v>11625242.780000001</c:v>
                </c:pt>
                <c:pt idx="2">
                  <c:v>9500258.5500000007</c:v>
                </c:pt>
                <c:pt idx="3">
                  <c:v>766500</c:v>
                </c:pt>
                <c:pt idx="4">
                  <c:v>0</c:v>
                </c:pt>
                <c:pt idx="5">
                  <c:v>0</c:v>
                </c:pt>
                <c:pt idx="6">
                  <c:v>1358484.23</c:v>
                </c:pt>
                <c:pt idx="7">
                  <c:v>4442710.55</c:v>
                </c:pt>
                <c:pt idx="8">
                  <c:v>742231.02</c:v>
                </c:pt>
                <c:pt idx="9">
                  <c:v>682466.05</c:v>
                </c:pt>
                <c:pt idx="10">
                  <c:v>322740</c:v>
                </c:pt>
                <c:pt idx="11">
                  <c:v>1000</c:v>
                </c:pt>
                <c:pt idx="12">
                  <c:v>1606973.78</c:v>
                </c:pt>
                <c:pt idx="13">
                  <c:v>1065930.3799999999</c:v>
                </c:pt>
                <c:pt idx="14">
                  <c:v>0</c:v>
                </c:pt>
                <c:pt idx="15">
                  <c:v>5421.64</c:v>
                </c:pt>
                <c:pt idx="16">
                  <c:v>15947.68</c:v>
                </c:pt>
                <c:pt idx="17">
                  <c:v>4009583.5999999996</c:v>
                </c:pt>
                <c:pt idx="18">
                  <c:v>18790.11</c:v>
                </c:pt>
                <c:pt idx="19">
                  <c:v>807742.73</c:v>
                </c:pt>
                <c:pt idx="20">
                  <c:v>99592</c:v>
                </c:pt>
                <c:pt idx="21">
                  <c:v>1357476.48</c:v>
                </c:pt>
                <c:pt idx="22">
                  <c:v>4658</c:v>
                </c:pt>
                <c:pt idx="23">
                  <c:v>11198.3</c:v>
                </c:pt>
                <c:pt idx="24">
                  <c:v>1306611.24</c:v>
                </c:pt>
                <c:pt idx="25">
                  <c:v>0</c:v>
                </c:pt>
                <c:pt idx="26">
                  <c:v>403514.74</c:v>
                </c:pt>
                <c:pt idx="27">
                  <c:v>3496378.9</c:v>
                </c:pt>
                <c:pt idx="28">
                  <c:v>3496378.9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245639.48</c:v>
                </c:pt>
                <c:pt idx="44">
                  <c:v>0</c:v>
                </c:pt>
                <c:pt idx="45">
                  <c:v>0</c:v>
                </c:pt>
                <c:pt idx="46">
                  <c:v>227331.78</c:v>
                </c:pt>
                <c:pt idx="47">
                  <c:v>0</c:v>
                </c:pt>
                <c:pt idx="48">
                  <c:v>18307.7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23819555.309999999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de Ejecucion del Gasto'!$K$15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Gasto'!$K$16:$K$81</c:f>
              <c:numCache>
                <c:formatCode>#,##0.00</c:formatCode>
                <c:ptCount val="66"/>
                <c:pt idx="0">
                  <c:v>22971516.909999996</c:v>
                </c:pt>
                <c:pt idx="1">
                  <c:v>11626596.039999999</c:v>
                </c:pt>
                <c:pt idx="2">
                  <c:v>9528754.75</c:v>
                </c:pt>
                <c:pt idx="3">
                  <c:v>735000</c:v>
                </c:pt>
                <c:pt idx="4">
                  <c:v>0</c:v>
                </c:pt>
                <c:pt idx="5">
                  <c:v>0</c:v>
                </c:pt>
                <c:pt idx="6">
                  <c:v>1362841.29</c:v>
                </c:pt>
                <c:pt idx="7">
                  <c:v>2982717.15</c:v>
                </c:pt>
                <c:pt idx="8">
                  <c:v>721805.5</c:v>
                </c:pt>
                <c:pt idx="9">
                  <c:v>295000.01</c:v>
                </c:pt>
                <c:pt idx="10">
                  <c:v>443556.36</c:v>
                </c:pt>
                <c:pt idx="11">
                  <c:v>2869.96</c:v>
                </c:pt>
                <c:pt idx="12">
                  <c:v>1148716</c:v>
                </c:pt>
                <c:pt idx="13">
                  <c:v>157880.56</c:v>
                </c:pt>
                <c:pt idx="14">
                  <c:v>129517.37</c:v>
                </c:pt>
                <c:pt idx="15">
                  <c:v>66813.59</c:v>
                </c:pt>
                <c:pt idx="16">
                  <c:v>16557.8</c:v>
                </c:pt>
                <c:pt idx="17">
                  <c:v>3187912.3</c:v>
                </c:pt>
                <c:pt idx="18">
                  <c:v>456119.25</c:v>
                </c:pt>
                <c:pt idx="19">
                  <c:v>739874.17</c:v>
                </c:pt>
                <c:pt idx="20">
                  <c:v>17750</c:v>
                </c:pt>
                <c:pt idx="21">
                  <c:v>0</c:v>
                </c:pt>
                <c:pt idx="22">
                  <c:v>3515.07</c:v>
                </c:pt>
                <c:pt idx="23">
                  <c:v>1625.02</c:v>
                </c:pt>
                <c:pt idx="24">
                  <c:v>929576.64</c:v>
                </c:pt>
                <c:pt idx="25">
                  <c:v>0</c:v>
                </c:pt>
                <c:pt idx="26">
                  <c:v>1039452.15</c:v>
                </c:pt>
                <c:pt idx="27">
                  <c:v>4583164.5199999996</c:v>
                </c:pt>
                <c:pt idx="28">
                  <c:v>4583164.5199999996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591126.9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591126.9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22971516.909999996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de Ejecucion del Gasto'!$L$15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Gasto'!$L$16:$L$81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de Ejecucion del Gasto'!$M$15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Gasto'!$M$16:$M$81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de Ejecucion del Gasto'!$N$15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Gasto'!$N$16:$N$81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7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7</xdr:row>
      <xdr:rowOff>0</xdr:rowOff>
    </xdr:from>
    <xdr:to>
      <xdr:col>0</xdr:col>
      <xdr:colOff>1318966</xdr:colOff>
      <xdr:row>9</xdr:row>
      <xdr:rowOff>201175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371475</xdr:colOff>
      <xdr:row>6</xdr:row>
      <xdr:rowOff>76200</xdr:rowOff>
    </xdr:from>
    <xdr:to>
      <xdr:col>0</xdr:col>
      <xdr:colOff>1390650</xdr:colOff>
      <xdr:row>10</xdr:row>
      <xdr:rowOff>114300</xdr:rowOff>
    </xdr:to>
    <xdr:pic>
      <xdr:nvPicPr>
        <xdr:cNvPr id="7" name="Imagen 1" descr="icono dgdc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1920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1426473</xdr:colOff>
      <xdr:row>0</xdr:row>
      <xdr:rowOff>0</xdr:rowOff>
    </xdr:from>
    <xdr:to>
      <xdr:col>1</xdr:col>
      <xdr:colOff>9525</xdr:colOff>
      <xdr:row>7</xdr:row>
      <xdr:rowOff>133349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E9181182-59D9-49C4-A137-8A23C66A9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473" y="0"/>
          <a:ext cx="3612252" cy="1514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3311" cy="607540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7</xdr:row>
      <xdr:rowOff>28575</xdr:rowOff>
    </xdr:from>
    <xdr:to>
      <xdr:col>2</xdr:col>
      <xdr:colOff>171450</xdr:colOff>
      <xdr:row>13</xdr:row>
      <xdr:rowOff>0</xdr:rowOff>
    </xdr:to>
    <xdr:pic>
      <xdr:nvPicPr>
        <xdr:cNvPr id="4" name="Imagen 1" descr="icono dgdc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599" y="1162050"/>
          <a:ext cx="1200151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419101</xdr:colOff>
      <xdr:row>0</xdr:row>
      <xdr:rowOff>0</xdr:rowOff>
    </xdr:from>
    <xdr:to>
      <xdr:col>8</xdr:col>
      <xdr:colOff>161925</xdr:colOff>
      <xdr:row>9</xdr:row>
      <xdr:rowOff>123825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87363478-F740-4FCF-A20C-32E297E9A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6" y="0"/>
          <a:ext cx="4486274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D159"/>
  <sheetViews>
    <sheetView showGridLines="0" topLeftCell="A29" zoomScaleNormal="100" workbookViewId="0">
      <selection activeCell="F8" sqref="F8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7" spans="1:4" ht="18.75" x14ac:dyDescent="0.3">
      <c r="A7" s="93"/>
      <c r="B7" s="93"/>
      <c r="D7" s="1"/>
    </row>
    <row r="8" spans="1:4" x14ac:dyDescent="0.25">
      <c r="A8" s="93"/>
      <c r="B8" s="93"/>
      <c r="D8" s="3"/>
    </row>
    <row r="9" spans="1:4" x14ac:dyDescent="0.25">
      <c r="A9" s="93" t="s">
        <v>116</v>
      </c>
      <c r="B9" s="93"/>
      <c r="D9" s="3"/>
    </row>
    <row r="10" spans="1:4" ht="18.75" x14ac:dyDescent="0.3">
      <c r="A10" s="93" t="s">
        <v>96</v>
      </c>
      <c r="B10" s="93"/>
      <c r="C10" s="93"/>
      <c r="D10" s="1"/>
    </row>
    <row r="11" spans="1:4" x14ac:dyDescent="0.25">
      <c r="A11" s="94" t="s">
        <v>36</v>
      </c>
      <c r="B11" s="94"/>
      <c r="D11" s="3"/>
    </row>
    <row r="12" spans="1:4" x14ac:dyDescent="0.25">
      <c r="D12" s="3"/>
    </row>
    <row r="13" spans="1:4" ht="31.5" x14ac:dyDescent="0.25">
      <c r="A13" s="4" t="s">
        <v>0</v>
      </c>
      <c r="B13" s="2" t="s">
        <v>37</v>
      </c>
      <c r="C13" s="2" t="s">
        <v>97</v>
      </c>
    </row>
    <row r="14" spans="1:4" x14ac:dyDescent="0.25">
      <c r="A14" s="34" t="s">
        <v>1</v>
      </c>
      <c r="B14" s="44">
        <f>B79</f>
        <v>265083425</v>
      </c>
      <c r="C14" s="35"/>
    </row>
    <row r="15" spans="1:4" x14ac:dyDescent="0.25">
      <c r="A15" s="36" t="s">
        <v>2</v>
      </c>
      <c r="B15" s="28">
        <f>B16+B17+B18+B19+B20</f>
        <v>177586244</v>
      </c>
      <c r="C15" s="35"/>
    </row>
    <row r="16" spans="1:4" x14ac:dyDescent="0.25">
      <c r="A16" s="38" t="s">
        <v>3</v>
      </c>
      <c r="B16" s="28">
        <v>143666630</v>
      </c>
      <c r="C16" s="35"/>
    </row>
    <row r="17" spans="1:3" x14ac:dyDescent="0.25">
      <c r="A17" s="38" t="s">
        <v>4</v>
      </c>
      <c r="B17" s="28">
        <v>18902740</v>
      </c>
      <c r="C17" s="35"/>
    </row>
    <row r="18" spans="1:3" x14ac:dyDescent="0.25">
      <c r="A18" s="38" t="s">
        <v>38</v>
      </c>
      <c r="B18" s="44">
        <v>0</v>
      </c>
      <c r="C18" s="35"/>
    </row>
    <row r="19" spans="1:3" x14ac:dyDescent="0.25">
      <c r="A19" s="38" t="s">
        <v>5</v>
      </c>
      <c r="B19" s="44">
        <v>0</v>
      </c>
      <c r="C19" s="35"/>
    </row>
    <row r="20" spans="1:3" x14ac:dyDescent="0.25">
      <c r="A20" s="38" t="s">
        <v>6</v>
      </c>
      <c r="B20" s="28">
        <v>15016874</v>
      </c>
      <c r="C20" s="35"/>
    </row>
    <row r="21" spans="1:3" x14ac:dyDescent="0.25">
      <c r="A21" s="36" t="s">
        <v>7</v>
      </c>
      <c r="B21" s="44">
        <f>B22+B23+B24+B25+B26+B27+B28+B29+B30</f>
        <v>30198208</v>
      </c>
      <c r="C21" s="35"/>
    </row>
    <row r="22" spans="1:3" x14ac:dyDescent="0.25">
      <c r="A22" s="38" t="s">
        <v>8</v>
      </c>
      <c r="B22" s="28">
        <v>9249340</v>
      </c>
      <c r="C22" s="35"/>
    </row>
    <row r="23" spans="1:3" x14ac:dyDescent="0.25">
      <c r="A23" s="38" t="s">
        <v>9</v>
      </c>
      <c r="B23" s="28">
        <v>3102280</v>
      </c>
      <c r="C23" s="35"/>
    </row>
    <row r="24" spans="1:3" ht="18" customHeight="1" x14ac:dyDescent="0.25">
      <c r="A24" s="38" t="s">
        <v>10</v>
      </c>
      <c r="B24" s="28">
        <v>3000000</v>
      </c>
      <c r="C24" s="35"/>
    </row>
    <row r="25" spans="1:3" x14ac:dyDescent="0.25">
      <c r="A25" s="38" t="s">
        <v>11</v>
      </c>
      <c r="B25" s="28">
        <v>93800</v>
      </c>
      <c r="C25" s="35"/>
    </row>
    <row r="26" spans="1:3" x14ac:dyDescent="0.25">
      <c r="A26" s="38" t="s">
        <v>12</v>
      </c>
      <c r="B26" s="28">
        <v>6330000</v>
      </c>
      <c r="C26" s="35"/>
    </row>
    <row r="27" spans="1:3" x14ac:dyDescent="0.25">
      <c r="A27" s="38" t="s">
        <v>13</v>
      </c>
      <c r="B27" s="28">
        <v>1804000</v>
      </c>
      <c r="C27" s="35"/>
    </row>
    <row r="28" spans="1:3" x14ac:dyDescent="0.25">
      <c r="A28" s="38" t="s">
        <v>14</v>
      </c>
      <c r="B28" s="28">
        <v>1680000</v>
      </c>
      <c r="C28" s="35"/>
    </row>
    <row r="29" spans="1:3" x14ac:dyDescent="0.25">
      <c r="A29" s="38" t="s">
        <v>15</v>
      </c>
      <c r="B29" s="28">
        <v>3426995</v>
      </c>
      <c r="C29" s="35"/>
    </row>
    <row r="30" spans="1:3" x14ac:dyDescent="0.25">
      <c r="A30" s="38" t="s">
        <v>39</v>
      </c>
      <c r="B30" s="28">
        <v>1511793</v>
      </c>
      <c r="C30" s="35"/>
    </row>
    <row r="31" spans="1:3" x14ac:dyDescent="0.25">
      <c r="A31" s="36" t="s">
        <v>16</v>
      </c>
      <c r="B31" s="44">
        <f>B32+B33+B34+B35+B36+B37+B38+B39+B40</f>
        <v>28878372</v>
      </c>
      <c r="C31" s="35"/>
    </row>
    <row r="32" spans="1:3" x14ac:dyDescent="0.25">
      <c r="A32" s="38" t="s">
        <v>17</v>
      </c>
      <c r="B32" s="28">
        <v>2625000</v>
      </c>
      <c r="C32" s="35"/>
    </row>
    <row r="33" spans="1:3" x14ac:dyDescent="0.25">
      <c r="A33" s="38" t="s">
        <v>18</v>
      </c>
      <c r="B33" s="28">
        <v>1205000</v>
      </c>
      <c r="C33" s="35"/>
    </row>
    <row r="34" spans="1:3" x14ac:dyDescent="0.25">
      <c r="A34" s="38" t="s">
        <v>19</v>
      </c>
      <c r="B34" s="28">
        <v>880000</v>
      </c>
      <c r="C34" s="35"/>
    </row>
    <row r="35" spans="1:3" x14ac:dyDescent="0.25">
      <c r="A35" s="38" t="s">
        <v>20</v>
      </c>
      <c r="B35" s="28">
        <v>2050000</v>
      </c>
      <c r="C35" s="35"/>
    </row>
    <row r="36" spans="1:3" x14ac:dyDescent="0.25">
      <c r="A36" s="38" t="s">
        <v>21</v>
      </c>
      <c r="B36" s="28">
        <v>950000</v>
      </c>
      <c r="C36" s="35"/>
    </row>
    <row r="37" spans="1:3" x14ac:dyDescent="0.25">
      <c r="A37" s="38" t="s">
        <v>22</v>
      </c>
      <c r="B37" s="28">
        <v>2450928</v>
      </c>
      <c r="C37" s="35"/>
    </row>
    <row r="38" spans="1:3" x14ac:dyDescent="0.25">
      <c r="A38" s="38" t="s">
        <v>23</v>
      </c>
      <c r="B38" s="28">
        <v>14172784</v>
      </c>
      <c r="C38" s="35"/>
    </row>
    <row r="39" spans="1:3" x14ac:dyDescent="0.25">
      <c r="A39" s="38" t="s">
        <v>40</v>
      </c>
      <c r="B39" s="44">
        <v>0</v>
      </c>
      <c r="C39" s="35"/>
    </row>
    <row r="40" spans="1:3" x14ac:dyDescent="0.25">
      <c r="A40" s="38" t="s">
        <v>24</v>
      </c>
      <c r="B40" s="28">
        <v>4544660</v>
      </c>
      <c r="C40" s="35"/>
    </row>
    <row r="41" spans="1:3" x14ac:dyDescent="0.25">
      <c r="A41" s="36" t="s">
        <v>25</v>
      </c>
      <c r="B41" s="44">
        <f>B42+B43+B44+B45+B46+B47+B48</f>
        <v>18000000</v>
      </c>
      <c r="C41" s="35"/>
    </row>
    <row r="42" spans="1:3" x14ac:dyDescent="0.25">
      <c r="A42" s="38" t="s">
        <v>26</v>
      </c>
      <c r="B42" s="44">
        <v>18000000</v>
      </c>
      <c r="C42" s="35"/>
    </row>
    <row r="43" spans="1:3" x14ac:dyDescent="0.25">
      <c r="A43" s="38" t="s">
        <v>41</v>
      </c>
      <c r="B43" s="28">
        <v>0</v>
      </c>
      <c r="C43" s="35"/>
    </row>
    <row r="44" spans="1:3" x14ac:dyDescent="0.25">
      <c r="A44" s="38" t="s">
        <v>42</v>
      </c>
      <c r="B44" s="44">
        <v>0</v>
      </c>
      <c r="C44" s="35"/>
    </row>
    <row r="45" spans="1:3" x14ac:dyDescent="0.25">
      <c r="A45" s="38" t="s">
        <v>43</v>
      </c>
      <c r="B45" s="44">
        <v>0</v>
      </c>
      <c r="C45" s="35"/>
    </row>
    <row r="46" spans="1:3" x14ac:dyDescent="0.25">
      <c r="A46" s="38" t="s">
        <v>44</v>
      </c>
      <c r="B46" s="44">
        <v>0</v>
      </c>
      <c r="C46" s="35"/>
    </row>
    <row r="47" spans="1:3" x14ac:dyDescent="0.25">
      <c r="A47" s="38" t="s">
        <v>27</v>
      </c>
      <c r="B47" s="44">
        <v>0</v>
      </c>
      <c r="C47" s="35"/>
    </row>
    <row r="48" spans="1:3" x14ac:dyDescent="0.25">
      <c r="A48" s="38" t="s">
        <v>45</v>
      </c>
      <c r="B48" s="44">
        <v>0</v>
      </c>
      <c r="C48" s="35"/>
    </row>
    <row r="49" spans="1:3" x14ac:dyDescent="0.25">
      <c r="A49" s="36" t="s">
        <v>46</v>
      </c>
      <c r="B49" s="44">
        <v>0</v>
      </c>
      <c r="C49" s="35"/>
    </row>
    <row r="50" spans="1:3" x14ac:dyDescent="0.25">
      <c r="A50" s="38" t="s">
        <v>47</v>
      </c>
      <c r="B50" s="44">
        <v>0</v>
      </c>
      <c r="C50" s="35"/>
    </row>
    <row r="51" spans="1:3" x14ac:dyDescent="0.25">
      <c r="A51" s="38" t="s">
        <v>48</v>
      </c>
      <c r="B51" s="44">
        <v>0</v>
      </c>
      <c r="C51" s="35"/>
    </row>
    <row r="52" spans="1:3" x14ac:dyDescent="0.25">
      <c r="A52" s="38" t="s">
        <v>49</v>
      </c>
      <c r="B52" s="44">
        <v>0</v>
      </c>
      <c r="C52" s="35"/>
    </row>
    <row r="53" spans="1:3" x14ac:dyDescent="0.25">
      <c r="A53" s="38" t="s">
        <v>50</v>
      </c>
      <c r="B53" s="44">
        <v>0</v>
      </c>
      <c r="C53" s="35"/>
    </row>
    <row r="54" spans="1:3" x14ac:dyDescent="0.25">
      <c r="A54" s="38" t="s">
        <v>51</v>
      </c>
      <c r="B54" s="44">
        <v>0</v>
      </c>
      <c r="C54" s="35"/>
    </row>
    <row r="55" spans="1:3" x14ac:dyDescent="0.25">
      <c r="A55" s="38" t="s">
        <v>52</v>
      </c>
      <c r="B55" s="44">
        <v>0</v>
      </c>
      <c r="C55" s="35"/>
    </row>
    <row r="56" spans="1:3" x14ac:dyDescent="0.25">
      <c r="A56" s="38" t="s">
        <v>53</v>
      </c>
      <c r="B56" s="44">
        <v>0</v>
      </c>
      <c r="C56" s="35"/>
    </row>
    <row r="57" spans="1:3" x14ac:dyDescent="0.25">
      <c r="A57" s="36" t="s">
        <v>28</v>
      </c>
      <c r="B57" s="44">
        <f>B58+B59+B60+B61+B62+B63+B64+B65+B66</f>
        <v>4940561</v>
      </c>
      <c r="C57" s="35"/>
    </row>
    <row r="58" spans="1:3" x14ac:dyDescent="0.25">
      <c r="A58" s="38" t="s">
        <v>29</v>
      </c>
      <c r="B58" s="28">
        <v>2857489</v>
      </c>
      <c r="C58" s="35"/>
    </row>
    <row r="59" spans="1:3" x14ac:dyDescent="0.25">
      <c r="A59" s="38" t="s">
        <v>30</v>
      </c>
      <c r="B59" s="28">
        <v>210000</v>
      </c>
      <c r="C59" s="35"/>
    </row>
    <row r="60" spans="1:3" x14ac:dyDescent="0.25">
      <c r="A60" s="38" t="s">
        <v>31</v>
      </c>
      <c r="B60" s="28">
        <v>0</v>
      </c>
      <c r="C60" s="35"/>
    </row>
    <row r="61" spans="1:3" x14ac:dyDescent="0.25">
      <c r="A61" s="38" t="s">
        <v>32</v>
      </c>
      <c r="B61" s="28">
        <v>673072</v>
      </c>
      <c r="C61" s="35"/>
    </row>
    <row r="62" spans="1:3" x14ac:dyDescent="0.25">
      <c r="A62" s="38" t="s">
        <v>33</v>
      </c>
      <c r="B62" s="28">
        <v>1200000</v>
      </c>
      <c r="C62" s="35"/>
    </row>
    <row r="63" spans="1:3" x14ac:dyDescent="0.25">
      <c r="A63" s="38" t="s">
        <v>54</v>
      </c>
      <c r="B63" s="44">
        <v>0</v>
      </c>
      <c r="C63" s="35"/>
    </row>
    <row r="64" spans="1:3" x14ac:dyDescent="0.25">
      <c r="A64" s="38" t="s">
        <v>55</v>
      </c>
      <c r="B64" s="28">
        <v>0</v>
      </c>
      <c r="C64" s="35"/>
    </row>
    <row r="65" spans="1:3" x14ac:dyDescent="0.25">
      <c r="A65" s="38" t="s">
        <v>34</v>
      </c>
      <c r="B65" s="44">
        <v>0</v>
      </c>
      <c r="C65" s="35"/>
    </row>
    <row r="66" spans="1:3" x14ac:dyDescent="0.25">
      <c r="A66" s="38" t="s">
        <v>56</v>
      </c>
      <c r="B66" s="44">
        <v>0</v>
      </c>
      <c r="C66" s="35"/>
    </row>
    <row r="67" spans="1:3" x14ac:dyDescent="0.25">
      <c r="A67" s="36" t="s">
        <v>57</v>
      </c>
      <c r="B67" s="44">
        <f>B68+B69+B70+B71</f>
        <v>5480040</v>
      </c>
      <c r="C67" s="35"/>
    </row>
    <row r="68" spans="1:3" x14ac:dyDescent="0.25">
      <c r="A68" s="38" t="s">
        <v>58</v>
      </c>
      <c r="B68" s="44">
        <v>3980040</v>
      </c>
      <c r="C68" s="35"/>
    </row>
    <row r="69" spans="1:3" x14ac:dyDescent="0.25">
      <c r="A69" s="38" t="s">
        <v>59</v>
      </c>
      <c r="B69" s="44">
        <v>1500000</v>
      </c>
      <c r="C69" s="35"/>
    </row>
    <row r="70" spans="1:3" x14ac:dyDescent="0.25">
      <c r="A70" s="38" t="s">
        <v>60</v>
      </c>
      <c r="B70" s="44">
        <v>0</v>
      </c>
      <c r="C70" s="35"/>
    </row>
    <row r="71" spans="1:3" ht="24" x14ac:dyDescent="0.25">
      <c r="A71" s="38" t="s">
        <v>61</v>
      </c>
      <c r="B71" s="44">
        <v>0</v>
      </c>
      <c r="C71" s="35"/>
    </row>
    <row r="72" spans="1:3" x14ac:dyDescent="0.25">
      <c r="A72" s="36" t="s">
        <v>62</v>
      </c>
      <c r="B72" s="44">
        <v>0</v>
      </c>
      <c r="C72" s="35"/>
    </row>
    <row r="73" spans="1:3" x14ac:dyDescent="0.25">
      <c r="A73" s="38" t="s">
        <v>63</v>
      </c>
      <c r="B73" s="44">
        <v>0</v>
      </c>
      <c r="C73" s="35"/>
    </row>
    <row r="74" spans="1:3" x14ac:dyDescent="0.25">
      <c r="A74" s="38" t="s">
        <v>64</v>
      </c>
      <c r="B74" s="44">
        <v>0</v>
      </c>
      <c r="C74" s="35"/>
    </row>
    <row r="75" spans="1:3" x14ac:dyDescent="0.25">
      <c r="A75" s="36" t="s">
        <v>65</v>
      </c>
      <c r="B75" s="44">
        <v>0</v>
      </c>
      <c r="C75" s="35"/>
    </row>
    <row r="76" spans="1:3" x14ac:dyDescent="0.25">
      <c r="A76" s="38" t="s">
        <v>66</v>
      </c>
      <c r="B76" s="44">
        <v>0</v>
      </c>
      <c r="C76" s="35"/>
    </row>
    <row r="77" spans="1:3" x14ac:dyDescent="0.25">
      <c r="A77" s="38" t="s">
        <v>67</v>
      </c>
      <c r="B77" s="44">
        <v>0</v>
      </c>
      <c r="C77" s="35"/>
    </row>
    <row r="78" spans="1:3" x14ac:dyDescent="0.25">
      <c r="A78" s="38" t="s">
        <v>68</v>
      </c>
      <c r="B78" s="44">
        <v>0</v>
      </c>
      <c r="C78" s="35"/>
    </row>
    <row r="79" spans="1:3" x14ac:dyDescent="0.25">
      <c r="A79" s="39" t="s">
        <v>35</v>
      </c>
      <c r="B79" s="21">
        <f>B15+B21+B31+B41+B57+B67</f>
        <v>265083425</v>
      </c>
      <c r="C79" s="35"/>
    </row>
    <row r="80" spans="1:3" x14ac:dyDescent="0.25">
      <c r="A80" s="40"/>
      <c r="B80" s="37"/>
      <c r="C80" s="35"/>
    </row>
    <row r="81" spans="1:3" x14ac:dyDescent="0.25">
      <c r="A81" s="34" t="s">
        <v>69</v>
      </c>
      <c r="B81" s="28"/>
      <c r="C81" s="35"/>
    </row>
    <row r="82" spans="1:3" x14ac:dyDescent="0.25">
      <c r="A82" s="36" t="s">
        <v>70</v>
      </c>
      <c r="B82" s="37"/>
      <c r="C82" s="35"/>
    </row>
    <row r="83" spans="1:3" x14ac:dyDescent="0.25">
      <c r="A83" s="38" t="s">
        <v>71</v>
      </c>
      <c r="B83" s="37"/>
      <c r="C83" s="35"/>
    </row>
    <row r="84" spans="1:3" x14ac:dyDescent="0.25">
      <c r="A84" s="38" t="s">
        <v>72</v>
      </c>
      <c r="B84" s="37"/>
      <c r="C84" s="35"/>
    </row>
    <row r="85" spans="1:3" x14ac:dyDescent="0.25">
      <c r="A85" s="36" t="s">
        <v>73</v>
      </c>
      <c r="B85" s="37"/>
      <c r="C85" s="35"/>
    </row>
    <row r="86" spans="1:3" x14ac:dyDescent="0.25">
      <c r="A86" s="38" t="s">
        <v>74</v>
      </c>
      <c r="B86" s="37"/>
      <c r="C86" s="35"/>
    </row>
    <row r="87" spans="1:3" x14ac:dyDescent="0.25">
      <c r="A87" s="38" t="s">
        <v>75</v>
      </c>
      <c r="B87" s="37"/>
      <c r="C87" s="35"/>
    </row>
    <row r="88" spans="1:3" x14ac:dyDescent="0.25">
      <c r="A88" s="36" t="s">
        <v>76</v>
      </c>
      <c r="B88" s="37"/>
      <c r="C88" s="35"/>
    </row>
    <row r="89" spans="1:3" x14ac:dyDescent="0.25">
      <c r="A89" s="38" t="s">
        <v>77</v>
      </c>
      <c r="B89" s="37"/>
      <c r="C89" s="35"/>
    </row>
    <row r="90" spans="1:3" x14ac:dyDescent="0.25">
      <c r="A90" s="41" t="s">
        <v>78</v>
      </c>
      <c r="B90" s="37"/>
      <c r="C90" s="35"/>
    </row>
    <row r="91" spans="1:3" x14ac:dyDescent="0.25">
      <c r="A91" s="35"/>
      <c r="B91" s="37"/>
      <c r="C91" s="35"/>
    </row>
    <row r="92" spans="1:3" x14ac:dyDescent="0.25">
      <c r="A92" s="42" t="s">
        <v>79</v>
      </c>
      <c r="B92" s="43">
        <f>B14</f>
        <v>265083425</v>
      </c>
      <c r="C92" s="35"/>
    </row>
    <row r="93" spans="1:3" x14ac:dyDescent="0.25">
      <c r="A93" s="35" t="s">
        <v>80</v>
      </c>
      <c r="B93" s="35"/>
      <c r="C93" s="35"/>
    </row>
    <row r="94" spans="1:3" x14ac:dyDescent="0.25">
      <c r="A94" t="s">
        <v>106</v>
      </c>
      <c r="C94" s="35"/>
    </row>
    <row r="95" spans="1:3" x14ac:dyDescent="0.25">
      <c r="A95" t="s">
        <v>107</v>
      </c>
      <c r="C95" s="35"/>
    </row>
    <row r="96" spans="1:3" x14ac:dyDescent="0.25">
      <c r="A96" t="s">
        <v>108</v>
      </c>
      <c r="C96" s="35"/>
    </row>
    <row r="97" spans="1:3" x14ac:dyDescent="0.25">
      <c r="A97" s="80" t="s">
        <v>109</v>
      </c>
      <c r="C97" s="35"/>
    </row>
    <row r="98" spans="1:3" x14ac:dyDescent="0.25">
      <c r="A98" t="s">
        <v>110</v>
      </c>
      <c r="C98" s="35"/>
    </row>
    <row r="99" spans="1:3" x14ac:dyDescent="0.25">
      <c r="A99" t="s">
        <v>111</v>
      </c>
      <c r="C99" s="35"/>
    </row>
    <row r="100" spans="1:3" x14ac:dyDescent="0.25">
      <c r="C100" s="35"/>
    </row>
    <row r="101" spans="1:3" x14ac:dyDescent="0.25">
      <c r="C101" s="35"/>
    </row>
    <row r="102" spans="1:3" x14ac:dyDescent="0.25">
      <c r="A102" s="81" t="s">
        <v>98</v>
      </c>
      <c r="B102" s="82" t="s">
        <v>112</v>
      </c>
      <c r="C102" s="35"/>
    </row>
    <row r="103" spans="1:3" x14ac:dyDescent="0.25">
      <c r="A103" s="83"/>
      <c r="B103" s="84" t="s">
        <v>115</v>
      </c>
      <c r="C103" s="35"/>
    </row>
    <row r="104" spans="1:3" x14ac:dyDescent="0.25">
      <c r="A104" s="85" t="s">
        <v>103</v>
      </c>
      <c r="B104" s="82" t="s">
        <v>114</v>
      </c>
      <c r="C104" s="35"/>
    </row>
    <row r="105" spans="1:3" x14ac:dyDescent="0.25">
      <c r="A105" s="85"/>
      <c r="B105" s="82"/>
      <c r="C105" s="35"/>
    </row>
    <row r="106" spans="1:3" x14ac:dyDescent="0.25">
      <c r="A106" s="86" t="s">
        <v>113</v>
      </c>
      <c r="B106" s="86"/>
      <c r="C106" s="35"/>
    </row>
    <row r="107" spans="1:3" x14ac:dyDescent="0.25">
      <c r="A107" s="91" t="s">
        <v>104</v>
      </c>
      <c r="B107" s="91"/>
      <c r="C107" s="35"/>
    </row>
    <row r="108" spans="1:3" x14ac:dyDescent="0.25">
      <c r="A108" s="92" t="s">
        <v>102</v>
      </c>
      <c r="B108" s="92"/>
      <c r="C108" s="35"/>
    </row>
    <row r="109" spans="1:3" ht="15.75" x14ac:dyDescent="0.25">
      <c r="A109" s="87"/>
      <c r="B109" s="88"/>
      <c r="C109" s="35"/>
    </row>
    <row r="110" spans="1:3" x14ac:dyDescent="0.25">
      <c r="A110" s="35"/>
      <c r="B110" s="35"/>
      <c r="C110" s="35"/>
    </row>
    <row r="111" spans="1:3" x14ac:dyDescent="0.25">
      <c r="A111" s="35"/>
      <c r="B111" s="35"/>
      <c r="C111" s="35"/>
    </row>
    <row r="112" spans="1:3" x14ac:dyDescent="0.25">
      <c r="A112" s="35"/>
      <c r="B112" s="35"/>
      <c r="C112" s="35"/>
    </row>
    <row r="113" spans="1:3" x14ac:dyDescent="0.25">
      <c r="A113" s="35"/>
      <c r="B113" s="35"/>
      <c r="C113" s="35"/>
    </row>
    <row r="114" spans="1:3" x14ac:dyDescent="0.25">
      <c r="A114" s="35"/>
      <c r="B114" s="35"/>
      <c r="C114" s="35"/>
    </row>
    <row r="115" spans="1:3" x14ac:dyDescent="0.25">
      <c r="A115" s="35"/>
      <c r="B115" s="35"/>
      <c r="C115" s="35"/>
    </row>
    <row r="116" spans="1:3" x14ac:dyDescent="0.25">
      <c r="A116" s="35"/>
      <c r="B116" s="35"/>
      <c r="C116" s="35"/>
    </row>
    <row r="117" spans="1:3" x14ac:dyDescent="0.25">
      <c r="A117" s="35"/>
      <c r="B117" s="35"/>
      <c r="C117" s="35"/>
    </row>
    <row r="118" spans="1:3" x14ac:dyDescent="0.25">
      <c r="A118" s="35"/>
      <c r="B118" s="35"/>
      <c r="C118" s="35"/>
    </row>
    <row r="119" spans="1:3" x14ac:dyDescent="0.25">
      <c r="A119" s="35"/>
      <c r="B119" s="35"/>
      <c r="C119" s="35"/>
    </row>
    <row r="120" spans="1:3" x14ac:dyDescent="0.25">
      <c r="A120" s="35"/>
      <c r="B120" s="35"/>
      <c r="C120" s="35"/>
    </row>
    <row r="121" spans="1:3" x14ac:dyDescent="0.25">
      <c r="A121" s="35"/>
      <c r="B121" s="35"/>
      <c r="C121" s="35"/>
    </row>
    <row r="122" spans="1:3" x14ac:dyDescent="0.25">
      <c r="A122" s="35"/>
      <c r="B122" s="35"/>
      <c r="C122" s="35"/>
    </row>
    <row r="123" spans="1:3" x14ac:dyDescent="0.25">
      <c r="A123" s="35"/>
      <c r="B123" s="35"/>
      <c r="C123" s="35"/>
    </row>
    <row r="124" spans="1:3" x14ac:dyDescent="0.25">
      <c r="A124" s="35"/>
      <c r="B124" s="35"/>
      <c r="C124" s="35"/>
    </row>
    <row r="125" spans="1:3" x14ac:dyDescent="0.25">
      <c r="A125" s="35"/>
      <c r="B125" s="35"/>
      <c r="C125" s="35"/>
    </row>
    <row r="126" spans="1:3" x14ac:dyDescent="0.25">
      <c r="A126" s="35"/>
      <c r="B126" s="35"/>
      <c r="C126" s="35"/>
    </row>
    <row r="127" spans="1:3" x14ac:dyDescent="0.25">
      <c r="A127" s="35"/>
      <c r="B127" s="35"/>
      <c r="C127" s="35"/>
    </row>
    <row r="128" spans="1:3" x14ac:dyDescent="0.25">
      <c r="A128" s="35"/>
      <c r="B128" s="35"/>
      <c r="C128" s="35"/>
    </row>
    <row r="129" spans="1:3" x14ac:dyDescent="0.25">
      <c r="A129" s="35"/>
      <c r="B129" s="35"/>
      <c r="C129" s="35"/>
    </row>
    <row r="130" spans="1:3" x14ac:dyDescent="0.25">
      <c r="A130" s="35"/>
      <c r="B130" s="35"/>
      <c r="C130" s="35"/>
    </row>
    <row r="131" spans="1:3" x14ac:dyDescent="0.25">
      <c r="A131" s="35"/>
      <c r="B131" s="35"/>
      <c r="C131" s="35"/>
    </row>
    <row r="132" spans="1:3" x14ac:dyDescent="0.25">
      <c r="A132" s="35"/>
      <c r="B132" s="35"/>
      <c r="C132" s="35"/>
    </row>
    <row r="133" spans="1:3" x14ac:dyDescent="0.25">
      <c r="A133" s="35"/>
      <c r="B133" s="35"/>
      <c r="C133" s="35"/>
    </row>
    <row r="134" spans="1:3" x14ac:dyDescent="0.25">
      <c r="A134" s="35"/>
      <c r="B134" s="35"/>
      <c r="C134" s="35"/>
    </row>
    <row r="135" spans="1:3" x14ac:dyDescent="0.25">
      <c r="A135" s="35"/>
      <c r="B135" s="35"/>
      <c r="C135" s="35"/>
    </row>
    <row r="136" spans="1:3" x14ac:dyDescent="0.25">
      <c r="A136" s="35"/>
      <c r="B136" s="35"/>
      <c r="C136" s="35"/>
    </row>
    <row r="137" spans="1:3" x14ac:dyDescent="0.25">
      <c r="A137" s="35"/>
      <c r="B137" s="35"/>
      <c r="C137" s="35"/>
    </row>
    <row r="138" spans="1:3" x14ac:dyDescent="0.25">
      <c r="A138" s="35"/>
      <c r="B138" s="35"/>
      <c r="C138" s="35"/>
    </row>
    <row r="139" spans="1:3" x14ac:dyDescent="0.25">
      <c r="A139" s="35"/>
      <c r="B139" s="35"/>
      <c r="C139" s="35"/>
    </row>
    <row r="140" spans="1:3" x14ac:dyDescent="0.25">
      <c r="A140" s="35"/>
      <c r="B140" s="35"/>
      <c r="C140" s="35"/>
    </row>
    <row r="141" spans="1:3" x14ac:dyDescent="0.25">
      <c r="A141" s="35"/>
      <c r="B141" s="35"/>
      <c r="C141" s="35"/>
    </row>
    <row r="142" spans="1:3" x14ac:dyDescent="0.25">
      <c r="A142" s="35"/>
      <c r="B142" s="35"/>
      <c r="C142" s="35"/>
    </row>
    <row r="143" spans="1:3" x14ac:dyDescent="0.25">
      <c r="A143" s="35"/>
      <c r="B143" s="35"/>
      <c r="C143" s="35"/>
    </row>
    <row r="144" spans="1:3" x14ac:dyDescent="0.25">
      <c r="A144" s="35"/>
      <c r="B144" s="35"/>
      <c r="C144" s="35"/>
    </row>
    <row r="145" spans="1:3" x14ac:dyDescent="0.25">
      <c r="A145" s="35"/>
      <c r="B145" s="35"/>
      <c r="C145" s="35"/>
    </row>
    <row r="146" spans="1:3" x14ac:dyDescent="0.25">
      <c r="A146" s="35"/>
      <c r="B146" s="35"/>
      <c r="C146" s="35"/>
    </row>
    <row r="147" spans="1:3" x14ac:dyDescent="0.25">
      <c r="A147" s="35"/>
      <c r="B147" s="35"/>
      <c r="C147" s="35"/>
    </row>
    <row r="148" spans="1:3" x14ac:dyDescent="0.25">
      <c r="A148" s="35"/>
      <c r="B148" s="35"/>
      <c r="C148" s="35"/>
    </row>
    <row r="149" spans="1:3" x14ac:dyDescent="0.25">
      <c r="A149" s="35"/>
      <c r="B149" s="35"/>
      <c r="C149" s="35"/>
    </row>
    <row r="150" spans="1:3" x14ac:dyDescent="0.25">
      <c r="A150" s="35"/>
      <c r="B150" s="35"/>
      <c r="C150" s="35"/>
    </row>
    <row r="151" spans="1:3" x14ac:dyDescent="0.25">
      <c r="A151" s="35"/>
      <c r="B151" s="35"/>
      <c r="C151" s="35"/>
    </row>
    <row r="152" spans="1:3" x14ac:dyDescent="0.25">
      <c r="A152" s="35"/>
      <c r="B152" s="35"/>
      <c r="C152" s="35"/>
    </row>
    <row r="153" spans="1:3" x14ac:dyDescent="0.25">
      <c r="A153" s="35"/>
      <c r="B153" s="35"/>
      <c r="C153" s="35"/>
    </row>
    <row r="154" spans="1:3" x14ac:dyDescent="0.25">
      <c r="A154" s="35"/>
      <c r="B154" s="35"/>
      <c r="C154" s="35"/>
    </row>
    <row r="155" spans="1:3" x14ac:dyDescent="0.25">
      <c r="A155" s="35"/>
      <c r="B155" s="35"/>
      <c r="C155" s="35"/>
    </row>
    <row r="156" spans="1:3" x14ac:dyDescent="0.25">
      <c r="A156" s="35"/>
      <c r="B156" s="35"/>
      <c r="C156" s="35"/>
    </row>
    <row r="157" spans="1:3" x14ac:dyDescent="0.25">
      <c r="A157" s="35"/>
      <c r="B157" s="35"/>
      <c r="C157" s="35"/>
    </row>
    <row r="158" spans="1:3" x14ac:dyDescent="0.25">
      <c r="A158" s="35"/>
      <c r="B158" s="35"/>
      <c r="C158" s="35"/>
    </row>
    <row r="159" spans="1:3" x14ac:dyDescent="0.25">
      <c r="A159" s="35"/>
      <c r="B159" s="35"/>
      <c r="C159" s="35"/>
    </row>
  </sheetData>
  <mergeCells count="7">
    <mergeCell ref="A107:B107"/>
    <mergeCell ref="A108:B108"/>
    <mergeCell ref="A7:B7"/>
    <mergeCell ref="A8:B8"/>
    <mergeCell ref="A9:B9"/>
    <mergeCell ref="A11:B11"/>
    <mergeCell ref="A10:C10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0:R107"/>
  <sheetViews>
    <sheetView tabSelected="1" topLeftCell="A78" workbookViewId="0">
      <selection activeCell="K17" sqref="K17"/>
    </sheetView>
  </sheetViews>
  <sheetFormatPr baseColWidth="10" defaultColWidth="9.140625" defaultRowHeight="12.75" x14ac:dyDescent="0.2"/>
  <cols>
    <col min="1" max="1" width="37.28515625" style="5" customWidth="1"/>
    <col min="2" max="2" width="15.85546875" style="5" customWidth="1"/>
    <col min="3" max="3" width="13" style="5" customWidth="1"/>
    <col min="4" max="4" width="14.42578125" style="5" customWidth="1"/>
    <col min="5" max="5" width="15.85546875" style="5" customWidth="1"/>
    <col min="6" max="6" width="13.5703125" style="5" bestFit="1" customWidth="1"/>
    <col min="7" max="7" width="13.85546875" style="5" customWidth="1"/>
    <col min="8" max="8" width="13.42578125" style="6" customWidth="1"/>
    <col min="9" max="9" width="13.85546875" style="5" customWidth="1"/>
    <col min="10" max="10" width="13.28515625" style="5" customWidth="1"/>
    <col min="11" max="11" width="13.140625" style="5" customWidth="1"/>
    <col min="12" max="12" width="13.42578125" style="5" customWidth="1"/>
    <col min="13" max="13" width="13.140625" style="5" customWidth="1"/>
    <col min="14" max="14" width="13.42578125" style="5" customWidth="1"/>
    <col min="15" max="16" width="6" style="5" bestFit="1" customWidth="1"/>
    <col min="17" max="17" width="14.42578125" style="5" bestFit="1" customWidth="1"/>
    <col min="18" max="18" width="7" style="5" bestFit="1" customWidth="1"/>
    <col min="19" max="16384" width="9.140625" style="5"/>
  </cols>
  <sheetData>
    <row r="10" spans="1:18" x14ac:dyDescent="0.2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</row>
    <row r="11" spans="1:18" x14ac:dyDescent="0.2">
      <c r="A11" s="95" t="s">
        <v>120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</row>
    <row r="12" spans="1:18" x14ac:dyDescent="0.2">
      <c r="A12" s="95" t="s">
        <v>119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</row>
    <row r="13" spans="1:18" x14ac:dyDescent="0.2">
      <c r="A13" s="96" t="s">
        <v>36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</row>
    <row r="15" spans="1:18" x14ac:dyDescent="0.2">
      <c r="A15" s="7" t="s">
        <v>0</v>
      </c>
      <c r="B15" s="8" t="s">
        <v>81</v>
      </c>
      <c r="C15" s="8" t="s">
        <v>82</v>
      </c>
      <c r="D15" s="8" t="s">
        <v>83</v>
      </c>
      <c r="E15" s="8" t="s">
        <v>84</v>
      </c>
      <c r="F15" s="8" t="s">
        <v>85</v>
      </c>
      <c r="G15" s="8" t="s">
        <v>86</v>
      </c>
      <c r="H15" s="9" t="s">
        <v>87</v>
      </c>
      <c r="I15" s="8" t="s">
        <v>88</v>
      </c>
      <c r="J15" s="8" t="s">
        <v>89</v>
      </c>
      <c r="K15" s="8" t="s">
        <v>90</v>
      </c>
      <c r="L15" s="8" t="s">
        <v>91</v>
      </c>
      <c r="M15" s="8" t="s">
        <v>92</v>
      </c>
      <c r="N15" s="8" t="s">
        <v>93</v>
      </c>
      <c r="Q15" s="10"/>
      <c r="R15" s="10"/>
    </row>
    <row r="16" spans="1:18" ht="15" x14ac:dyDescent="0.2">
      <c r="A16" s="11" t="s">
        <v>1</v>
      </c>
      <c r="B16" s="55">
        <f>SUM(C16:N16)</f>
        <v>194477855.67000002</v>
      </c>
      <c r="C16" s="55">
        <f t="shared" ref="C16" si="0">C17+C23+C33+C43+C51+C59+C69+C74+C77</f>
        <v>13453771.73</v>
      </c>
      <c r="D16" s="55">
        <f>D17+D23+D33+D43+D51+D59+D69+D74+D77</f>
        <v>14629741.35</v>
      </c>
      <c r="E16" s="55">
        <f>E17+E23+E33+E43+E51+E59+E69+E74+E77</f>
        <v>20282267.390000001</v>
      </c>
      <c r="F16" s="55">
        <f>F17+F23+F33+F43+F51+F59+F69+F74+F77</f>
        <v>26898937.990000002</v>
      </c>
      <c r="G16" s="55">
        <f>G17+G23+G33+G43+G51+G59+G69+G74+G77</f>
        <v>20974684.210000001</v>
      </c>
      <c r="H16" s="55">
        <f>H17+H23+H33+H43+H51+H59+H69+H73+H77</f>
        <v>20806355.740000002</v>
      </c>
      <c r="I16" s="55">
        <f>I17+I23+I33+I43+I51+I59+I69+I73+I77</f>
        <v>30641025.039999999</v>
      </c>
      <c r="J16" s="55">
        <f>J17+J23+J33+J43+J51+J59+J74+J77</f>
        <v>23819555.309999999</v>
      </c>
      <c r="K16" s="55">
        <f>K17+K23+K33+K43+K51+K59+K69+K74+K77</f>
        <v>22971516.909999996</v>
      </c>
      <c r="L16" s="55"/>
      <c r="M16" s="55"/>
      <c r="N16" s="55"/>
      <c r="O16" s="13"/>
      <c r="P16" s="13"/>
      <c r="Q16" s="13"/>
      <c r="R16" s="13"/>
    </row>
    <row r="17" spans="1:17" ht="15" x14ac:dyDescent="0.25">
      <c r="A17" s="14" t="s">
        <v>2</v>
      </c>
      <c r="B17" s="55">
        <f>C17+D17+E17+F17+G17+H17+I17+J17+K17+L17+M17+N17</f>
        <v>112888266.25</v>
      </c>
      <c r="C17" s="64">
        <f>C18+C19+C20+C21+C22</f>
        <v>11294839.1</v>
      </c>
      <c r="D17" s="45">
        <f t="shared" ref="D17:I17" si="1">D18+D19+D20+D21+D22</f>
        <v>12115855.290000001</v>
      </c>
      <c r="E17" s="46">
        <f t="shared" si="1"/>
        <v>11615861.07</v>
      </c>
      <c r="F17" s="46">
        <f t="shared" si="1"/>
        <v>13191415.99</v>
      </c>
      <c r="G17" s="16">
        <f t="shared" si="1"/>
        <v>11515927.33</v>
      </c>
      <c r="H17" s="15">
        <f t="shared" si="1"/>
        <v>11614367.890000001</v>
      </c>
      <c r="I17" s="15">
        <f t="shared" si="1"/>
        <v>18288160.759999998</v>
      </c>
      <c r="J17" s="15">
        <f>J18+J19+J20+J21+J22</f>
        <v>11625242.780000001</v>
      </c>
      <c r="K17" s="50">
        <f>K18+K19+K20+K21+K22</f>
        <v>11626596.039999999</v>
      </c>
      <c r="L17" s="50"/>
      <c r="M17" s="50"/>
      <c r="N17" s="63"/>
    </row>
    <row r="18" spans="1:17" ht="15" x14ac:dyDescent="0.25">
      <c r="A18" s="17" t="s">
        <v>3</v>
      </c>
      <c r="B18" s="55">
        <f>C18+D18+E18+F18+G18+H18+I18+J18+K18+L18+M18+N18</f>
        <v>86914710.859999999</v>
      </c>
      <c r="C18" s="57">
        <v>9114429.2899999991</v>
      </c>
      <c r="D18" s="28">
        <v>9862647.3900000006</v>
      </c>
      <c r="E18" s="28">
        <v>9390373.9700000007</v>
      </c>
      <c r="F18" s="28">
        <v>11106131.25</v>
      </c>
      <c r="G18" s="28">
        <v>9378245.2200000007</v>
      </c>
      <c r="H18" s="28">
        <v>9518275.2200000007</v>
      </c>
      <c r="I18" s="28">
        <v>9515595.2200000007</v>
      </c>
      <c r="J18" s="28">
        <v>9500258.5500000007</v>
      </c>
      <c r="K18" s="28">
        <v>9528754.75</v>
      </c>
      <c r="L18" s="28"/>
      <c r="M18" s="28"/>
      <c r="N18" s="28"/>
    </row>
    <row r="19" spans="1:17" ht="15" x14ac:dyDescent="0.25">
      <c r="A19" s="17" t="s">
        <v>4</v>
      </c>
      <c r="B19" s="55">
        <f>C19+D19+E19+F19+G19+H19+I19+J19+K19+L19+M19+N19</f>
        <v>13849382.640000001</v>
      </c>
      <c r="C19" s="57">
        <v>884000</v>
      </c>
      <c r="D19" s="28">
        <v>884000</v>
      </c>
      <c r="E19" s="28">
        <v>884000</v>
      </c>
      <c r="F19" s="28">
        <v>751000</v>
      </c>
      <c r="G19" s="28">
        <v>798000</v>
      </c>
      <c r="H19" s="28">
        <v>735000</v>
      </c>
      <c r="I19" s="28">
        <v>7411882.6399999997</v>
      </c>
      <c r="J19" s="28">
        <v>766500</v>
      </c>
      <c r="K19" s="28">
        <v>735000</v>
      </c>
      <c r="L19" s="28"/>
      <c r="M19" s="28"/>
      <c r="N19" s="28"/>
    </row>
    <row r="20" spans="1:17" ht="25.5" x14ac:dyDescent="0.25">
      <c r="A20" s="17" t="s">
        <v>38</v>
      </c>
      <c r="B20" s="55">
        <v>0</v>
      </c>
      <c r="C20" s="58">
        <v>0</v>
      </c>
      <c r="D20" s="48">
        <v>0</v>
      </c>
      <c r="E20" s="47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/>
      <c r="M20" s="6"/>
      <c r="N20" s="28"/>
    </row>
    <row r="21" spans="1:17" ht="25.5" x14ac:dyDescent="0.25">
      <c r="A21" s="17" t="s">
        <v>5</v>
      </c>
      <c r="B21" s="55">
        <f t="shared" ref="B21" si="2">C21+D21+E21+F21+G21+H21+I21+J21+K21+L21+M21+N21</f>
        <v>0</v>
      </c>
      <c r="C21" s="58">
        <v>0</v>
      </c>
      <c r="D21" s="48">
        <v>0</v>
      </c>
      <c r="E21" s="47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/>
      <c r="M21" s="6"/>
      <c r="N21" s="6"/>
    </row>
    <row r="22" spans="1:17" ht="25.5" x14ac:dyDescent="0.25">
      <c r="A22" s="17" t="s">
        <v>6</v>
      </c>
      <c r="B22" s="55">
        <f>C22+D22+E22+F22+G22+H22+I22+J22+K22+L22+M22+N22</f>
        <v>12124172.75</v>
      </c>
      <c r="C22" s="57">
        <v>1296409.81</v>
      </c>
      <c r="D22" s="28">
        <v>1369207.9</v>
      </c>
      <c r="E22" s="28">
        <v>1341487.1000000001</v>
      </c>
      <c r="F22" s="28">
        <v>1334284.74</v>
      </c>
      <c r="G22" s="28">
        <v>1339682.1100000001</v>
      </c>
      <c r="H22" s="28">
        <v>1361092.67</v>
      </c>
      <c r="I22" s="28">
        <v>1360682.9</v>
      </c>
      <c r="J22" s="28">
        <v>1358484.23</v>
      </c>
      <c r="K22" s="28">
        <v>1362841.29</v>
      </c>
      <c r="L22" s="28"/>
      <c r="M22" s="28"/>
      <c r="N22" s="28"/>
    </row>
    <row r="23" spans="1:17" ht="15" x14ac:dyDescent="0.25">
      <c r="A23" s="14" t="s">
        <v>7</v>
      </c>
      <c r="B23" s="55">
        <f>C23+D23+E23+F23+G23+H23+I23+J23+K23+L23+M23+N23</f>
        <v>22164326.629999999</v>
      </c>
      <c r="C23" s="59">
        <f t="shared" ref="C23:I23" si="3">C24+C25+C26+C27+C28+C29+C30+C31+C32</f>
        <v>1305510.6499999999</v>
      </c>
      <c r="D23" s="49">
        <f t="shared" si="3"/>
        <v>1506719.36</v>
      </c>
      <c r="E23" s="50">
        <f t="shared" si="3"/>
        <v>1769421.2400000002</v>
      </c>
      <c r="F23" s="16">
        <f t="shared" si="3"/>
        <v>2849866.0700000003</v>
      </c>
      <c r="G23" s="12">
        <f t="shared" si="3"/>
        <v>2290880.13</v>
      </c>
      <c r="H23" s="16">
        <f t="shared" si="3"/>
        <v>1241218.94</v>
      </c>
      <c r="I23" s="16">
        <f t="shared" si="3"/>
        <v>3775282.54</v>
      </c>
      <c r="J23" s="16">
        <f>J24+J25+J26+J27+J28+J29+J30+J31+J32</f>
        <v>4442710.55</v>
      </c>
      <c r="K23" s="16">
        <f>K24+K25+K26+K27+K28+K29+K30+K31+K32</f>
        <v>2982717.15</v>
      </c>
      <c r="L23" s="16"/>
      <c r="M23" s="16"/>
      <c r="N23" s="16"/>
      <c r="Q23" s="6"/>
    </row>
    <row r="24" spans="1:17" ht="15" x14ac:dyDescent="0.25">
      <c r="A24" s="17" t="s">
        <v>8</v>
      </c>
      <c r="B24" s="55">
        <f t="shared" ref="B24:B32" si="4">C24+D24+E24+F24+G24+H24+I24+J24+K24+L24+M24+N24</f>
        <v>6669980.0899999999</v>
      </c>
      <c r="C24" s="57">
        <v>669623.12</v>
      </c>
      <c r="D24" s="28">
        <v>619708.15</v>
      </c>
      <c r="E24" s="28">
        <v>889719.95</v>
      </c>
      <c r="F24" s="28">
        <v>669780.99</v>
      </c>
      <c r="G24" s="28">
        <v>831691.57</v>
      </c>
      <c r="H24" s="28">
        <v>766246.76</v>
      </c>
      <c r="I24" s="28">
        <v>759173.03</v>
      </c>
      <c r="J24" s="28">
        <v>742231.02</v>
      </c>
      <c r="K24" s="28">
        <v>721805.5</v>
      </c>
      <c r="L24" s="28"/>
      <c r="M24" s="28"/>
      <c r="N24" s="28"/>
    </row>
    <row r="25" spans="1:17" ht="25.5" x14ac:dyDescent="0.25">
      <c r="A25" s="17" t="s">
        <v>9</v>
      </c>
      <c r="B25" s="55">
        <f t="shared" si="4"/>
        <v>2103294.04</v>
      </c>
      <c r="C25" s="58">
        <v>0</v>
      </c>
      <c r="D25" s="47">
        <v>289299.99</v>
      </c>
      <c r="E25" s="28">
        <v>69999.990000000005</v>
      </c>
      <c r="F25" s="28">
        <v>4901</v>
      </c>
      <c r="G25" s="28">
        <v>501500</v>
      </c>
      <c r="H25" s="28">
        <v>83127</v>
      </c>
      <c r="I25" s="28">
        <v>177000</v>
      </c>
      <c r="J25" s="28">
        <v>682466.05</v>
      </c>
      <c r="K25" s="6">
        <v>295000.01</v>
      </c>
      <c r="L25" s="28"/>
      <c r="M25" s="28"/>
      <c r="N25" s="28"/>
    </row>
    <row r="26" spans="1:17" ht="15" x14ac:dyDescent="0.25">
      <c r="A26" s="17" t="s">
        <v>10</v>
      </c>
      <c r="B26" s="55">
        <f t="shared" si="4"/>
        <v>2771675.36</v>
      </c>
      <c r="C26" s="57">
        <v>284087.5</v>
      </c>
      <c r="D26" s="28">
        <v>287895</v>
      </c>
      <c r="E26" s="28">
        <v>0</v>
      </c>
      <c r="F26" s="28">
        <v>0</v>
      </c>
      <c r="G26" s="28">
        <v>729140</v>
      </c>
      <c r="H26" s="28">
        <v>0</v>
      </c>
      <c r="I26" s="28">
        <v>704256.5</v>
      </c>
      <c r="J26" s="28">
        <v>322740</v>
      </c>
      <c r="K26" s="28">
        <v>443556.36</v>
      </c>
      <c r="L26" s="28"/>
      <c r="M26" s="28"/>
      <c r="N26" s="28"/>
    </row>
    <row r="27" spans="1:17" ht="18" customHeight="1" x14ac:dyDescent="0.25">
      <c r="A27" s="17" t="s">
        <v>11</v>
      </c>
      <c r="B27" s="55">
        <f t="shared" si="4"/>
        <v>8537.9599999999991</v>
      </c>
      <c r="C27" s="58">
        <v>0</v>
      </c>
      <c r="D27" s="48">
        <v>0</v>
      </c>
      <c r="E27" s="28">
        <v>0</v>
      </c>
      <c r="F27" s="28">
        <v>734</v>
      </c>
      <c r="G27" s="28">
        <v>0</v>
      </c>
      <c r="H27" s="28">
        <v>3934</v>
      </c>
      <c r="I27" s="28">
        <v>0</v>
      </c>
      <c r="J27" s="28">
        <v>1000</v>
      </c>
      <c r="K27" s="28">
        <v>2869.96</v>
      </c>
      <c r="L27" s="28"/>
      <c r="M27" s="28"/>
      <c r="N27" s="28"/>
    </row>
    <row r="28" spans="1:17" ht="15" x14ac:dyDescent="0.25">
      <c r="A28" s="17" t="s">
        <v>12</v>
      </c>
      <c r="B28" s="55">
        <f t="shared" si="4"/>
        <v>4005581.3499999996</v>
      </c>
      <c r="C28" s="57">
        <v>158105.54999999999</v>
      </c>
      <c r="D28" s="28">
        <v>110103.7</v>
      </c>
      <c r="E28" s="28">
        <v>97501.85</v>
      </c>
      <c r="F28" s="28">
        <v>77501.850000000006</v>
      </c>
      <c r="G28" s="28">
        <v>65500</v>
      </c>
      <c r="H28" s="28">
        <v>312499.96000000002</v>
      </c>
      <c r="I28" s="28">
        <v>428678.66</v>
      </c>
      <c r="J28" s="28">
        <v>1606973.78</v>
      </c>
      <c r="K28" s="28">
        <v>1148716</v>
      </c>
      <c r="L28" s="28"/>
      <c r="M28" s="28"/>
      <c r="N28" s="28"/>
    </row>
    <row r="29" spans="1:17" ht="15" x14ac:dyDescent="0.25">
      <c r="A29" s="17" t="s">
        <v>13</v>
      </c>
      <c r="B29" s="55">
        <f t="shared" si="4"/>
        <v>2319250.73</v>
      </c>
      <c r="C29" s="57">
        <v>148694.48000000001</v>
      </c>
      <c r="D29" s="28">
        <v>154712.51999999999</v>
      </c>
      <c r="E29" s="28">
        <v>155037.56</v>
      </c>
      <c r="F29" s="28">
        <v>237738.56</v>
      </c>
      <c r="G29" s="28">
        <v>163048.56</v>
      </c>
      <c r="H29" s="28">
        <v>74985.56</v>
      </c>
      <c r="I29" s="28">
        <v>161222.54999999999</v>
      </c>
      <c r="J29" s="28">
        <v>1065930.3799999999</v>
      </c>
      <c r="K29" s="28">
        <v>157880.56</v>
      </c>
      <c r="L29" s="28"/>
      <c r="M29" s="28"/>
      <c r="N29" s="28"/>
    </row>
    <row r="30" spans="1:17" ht="38.25" x14ac:dyDescent="0.25">
      <c r="A30" s="17" t="s">
        <v>14</v>
      </c>
      <c r="B30" s="55">
        <f t="shared" si="4"/>
        <v>416053.76000000001</v>
      </c>
      <c r="C30" s="58">
        <v>0</v>
      </c>
      <c r="D30" s="48">
        <v>0</v>
      </c>
      <c r="E30" s="28">
        <v>0</v>
      </c>
      <c r="F30" s="28">
        <v>1699</v>
      </c>
      <c r="G30" s="28">
        <v>0</v>
      </c>
      <c r="H30" s="28">
        <v>0</v>
      </c>
      <c r="I30" s="28">
        <v>284837.39</v>
      </c>
      <c r="J30" s="28">
        <v>0</v>
      </c>
      <c r="K30" s="28">
        <v>129517.37</v>
      </c>
      <c r="L30" s="28"/>
      <c r="M30" s="28"/>
      <c r="N30" s="28"/>
    </row>
    <row r="31" spans="1:17" ht="25.5" x14ac:dyDescent="0.25">
      <c r="A31" s="17" t="s">
        <v>15</v>
      </c>
      <c r="B31" s="55">
        <f t="shared" si="4"/>
        <v>2053264.4</v>
      </c>
      <c r="C31" s="57">
        <v>45000</v>
      </c>
      <c r="D31" s="28">
        <v>45000</v>
      </c>
      <c r="E31" s="28">
        <v>45000</v>
      </c>
      <c r="F31" s="28">
        <v>1845603.51</v>
      </c>
      <c r="G31" s="28">
        <v>0</v>
      </c>
      <c r="H31" s="28">
        <v>425.66</v>
      </c>
      <c r="I31" s="28">
        <v>0</v>
      </c>
      <c r="J31" s="28">
        <v>5421.64</v>
      </c>
      <c r="K31" s="28">
        <v>66813.59</v>
      </c>
      <c r="L31" s="28"/>
      <c r="M31" s="28"/>
      <c r="N31" s="28"/>
    </row>
    <row r="32" spans="1:17" ht="25.5" x14ac:dyDescent="0.25">
      <c r="A32" s="17" t="s">
        <v>39</v>
      </c>
      <c r="B32" s="55">
        <f t="shared" si="4"/>
        <v>1816688.94</v>
      </c>
      <c r="C32" s="58">
        <v>0</v>
      </c>
      <c r="D32" s="28">
        <v>0</v>
      </c>
      <c r="E32" s="28">
        <v>512161.89</v>
      </c>
      <c r="F32" s="28">
        <v>11907.16</v>
      </c>
      <c r="G32" s="28">
        <v>0</v>
      </c>
      <c r="H32" s="28">
        <v>0</v>
      </c>
      <c r="I32" s="28">
        <v>1260114.4099999999</v>
      </c>
      <c r="J32" s="28">
        <v>15947.68</v>
      </c>
      <c r="K32" s="28">
        <v>16557.8</v>
      </c>
      <c r="L32" s="28"/>
      <c r="M32" s="28"/>
      <c r="N32" s="28"/>
    </row>
    <row r="33" spans="1:14" ht="15" x14ac:dyDescent="0.25">
      <c r="A33" s="14" t="s">
        <v>16</v>
      </c>
      <c r="B33" s="55">
        <f>C33+D33+E33+F33+G33+H33+I33+J33+K33+L33+M33+N33</f>
        <v>23430860.360000003</v>
      </c>
      <c r="C33" s="59">
        <f t="shared" ref="C33:I33" si="5">C34+C35+C36+C37+C38+C39+C40+C41+C42</f>
        <v>853421.98</v>
      </c>
      <c r="D33" s="49">
        <f t="shared" si="5"/>
        <v>957166.7</v>
      </c>
      <c r="E33" s="50">
        <f t="shared" si="5"/>
        <v>3204885.08</v>
      </c>
      <c r="F33" s="16">
        <f t="shared" si="5"/>
        <v>3795939.25</v>
      </c>
      <c r="G33" s="12">
        <f t="shared" si="5"/>
        <v>2038299.01</v>
      </c>
      <c r="H33" s="16">
        <f t="shared" si="5"/>
        <v>1417768.9100000001</v>
      </c>
      <c r="I33" s="16">
        <f t="shared" si="5"/>
        <v>3965883.5300000003</v>
      </c>
      <c r="J33" s="16">
        <f>J34+J35+J36+J37+J38+J39+J40+J41+J42</f>
        <v>4009583.5999999996</v>
      </c>
      <c r="K33" s="16">
        <f>K34+K35+K36+K37+K38+K39+K40+K41+K42</f>
        <v>3187912.3</v>
      </c>
      <c r="L33" s="15"/>
      <c r="M33" s="16"/>
      <c r="N33" s="16"/>
    </row>
    <row r="34" spans="1:14" ht="25.5" x14ac:dyDescent="0.25">
      <c r="A34" s="17" t="s">
        <v>17</v>
      </c>
      <c r="B34" s="55">
        <f t="shared" ref="B34:C46" si="6">C34+D34+E34+F34+G34+H34+I34+J34+K34+L34+M34+N34</f>
        <v>1695412.85</v>
      </c>
      <c r="C34" s="57">
        <v>0</v>
      </c>
      <c r="D34" s="28">
        <v>0</v>
      </c>
      <c r="E34" s="28">
        <v>458342.55</v>
      </c>
      <c r="F34" s="28">
        <v>75356.94</v>
      </c>
      <c r="G34" s="28">
        <v>0</v>
      </c>
      <c r="H34" s="28">
        <v>372765</v>
      </c>
      <c r="I34" s="28">
        <v>314039</v>
      </c>
      <c r="J34" s="28">
        <v>18790.11</v>
      </c>
      <c r="K34" s="28">
        <v>456119.25</v>
      </c>
      <c r="L34" s="28"/>
      <c r="M34" s="28"/>
      <c r="N34" s="28"/>
    </row>
    <row r="35" spans="1:14" ht="15" x14ac:dyDescent="0.25">
      <c r="A35" s="17" t="s">
        <v>18</v>
      </c>
      <c r="B35" s="55">
        <f t="shared" si="6"/>
        <v>2425822.9300000002</v>
      </c>
      <c r="C35" s="51">
        <v>0</v>
      </c>
      <c r="D35" s="28">
        <v>0</v>
      </c>
      <c r="E35" s="28">
        <v>0</v>
      </c>
      <c r="F35" s="28">
        <v>8286.43</v>
      </c>
      <c r="G35" s="28">
        <v>869919.6</v>
      </c>
      <c r="H35" s="28">
        <v>0</v>
      </c>
      <c r="I35" s="18">
        <v>0</v>
      </c>
      <c r="J35" s="28">
        <v>807742.73</v>
      </c>
      <c r="K35" s="28">
        <v>739874.17</v>
      </c>
      <c r="L35" s="28"/>
      <c r="M35" s="28"/>
      <c r="N35" s="28"/>
    </row>
    <row r="36" spans="1:14" ht="25.5" x14ac:dyDescent="0.25">
      <c r="A36" s="17" t="s">
        <v>19</v>
      </c>
      <c r="B36" s="55">
        <f t="shared" si="6"/>
        <v>147669.18</v>
      </c>
      <c r="C36" s="51">
        <v>0</v>
      </c>
      <c r="D36" s="47">
        <v>0</v>
      </c>
      <c r="E36" s="28">
        <v>0</v>
      </c>
      <c r="F36" s="28">
        <v>30327.18</v>
      </c>
      <c r="G36" s="28">
        <v>0</v>
      </c>
      <c r="H36" s="28">
        <v>0</v>
      </c>
      <c r="I36" s="28">
        <v>0</v>
      </c>
      <c r="J36" s="28">
        <v>99592</v>
      </c>
      <c r="K36" s="28">
        <v>17750</v>
      </c>
      <c r="L36" s="28"/>
      <c r="M36" s="28"/>
      <c r="N36" s="28"/>
    </row>
    <row r="37" spans="1:14" ht="15" x14ac:dyDescent="0.25">
      <c r="A37" s="17" t="s">
        <v>20</v>
      </c>
      <c r="B37" s="55">
        <f t="shared" si="6"/>
        <v>1709896</v>
      </c>
      <c r="C37" s="57">
        <v>0</v>
      </c>
      <c r="D37" s="28">
        <v>0</v>
      </c>
      <c r="E37" s="28">
        <v>105000.29</v>
      </c>
      <c r="F37" s="28">
        <v>0</v>
      </c>
      <c r="G37" s="28">
        <v>0</v>
      </c>
      <c r="H37" s="28">
        <v>0</v>
      </c>
      <c r="I37" s="28">
        <v>247419.23</v>
      </c>
      <c r="J37" s="28">
        <v>1357476.48</v>
      </c>
      <c r="K37" s="28">
        <v>0</v>
      </c>
      <c r="L37" s="28"/>
      <c r="M37" s="28"/>
      <c r="N37" s="28"/>
    </row>
    <row r="38" spans="1:14" ht="25.5" x14ac:dyDescent="0.25">
      <c r="A38" s="17" t="s">
        <v>21</v>
      </c>
      <c r="B38" s="55">
        <f t="shared" si="6"/>
        <v>122495.67000000001</v>
      </c>
      <c r="C38" s="51">
        <v>0</v>
      </c>
      <c r="D38" s="28">
        <v>0</v>
      </c>
      <c r="E38" s="28">
        <v>0</v>
      </c>
      <c r="F38" s="28">
        <v>1669</v>
      </c>
      <c r="G38" s="28">
        <v>109504</v>
      </c>
      <c r="H38" s="28">
        <v>3149.6</v>
      </c>
      <c r="I38" s="28">
        <v>0</v>
      </c>
      <c r="J38" s="28">
        <v>4658</v>
      </c>
      <c r="K38" s="28">
        <v>3515.07</v>
      </c>
      <c r="L38" s="28"/>
      <c r="M38" s="28"/>
      <c r="N38" s="28"/>
    </row>
    <row r="39" spans="1:14" ht="25.5" x14ac:dyDescent="0.25">
      <c r="A39" s="17" t="s">
        <v>22</v>
      </c>
      <c r="B39" s="55">
        <f t="shared" si="6"/>
        <v>363632.83</v>
      </c>
      <c r="C39" s="51">
        <v>0</v>
      </c>
      <c r="D39" s="28">
        <v>0</v>
      </c>
      <c r="E39" s="28">
        <v>0</v>
      </c>
      <c r="F39" s="28">
        <v>249783.41</v>
      </c>
      <c r="G39" s="28">
        <v>0</v>
      </c>
      <c r="H39" s="28">
        <v>8534.16</v>
      </c>
      <c r="I39" s="28">
        <v>92491.94</v>
      </c>
      <c r="J39" s="28">
        <v>11198.3</v>
      </c>
      <c r="K39" s="28">
        <v>1625.02</v>
      </c>
      <c r="L39" s="28"/>
      <c r="M39" s="28"/>
      <c r="N39" s="28"/>
    </row>
    <row r="40" spans="1:14" ht="25.5" x14ac:dyDescent="0.25">
      <c r="A40" s="17" t="s">
        <v>23</v>
      </c>
      <c r="B40" s="55">
        <f t="shared" si="6"/>
        <v>11079026.68</v>
      </c>
      <c r="C40" s="57">
        <v>853421.98</v>
      </c>
      <c r="D40" s="28">
        <v>957166.7</v>
      </c>
      <c r="E40" s="28">
        <v>1873543.18</v>
      </c>
      <c r="F40" s="28">
        <v>1882930.86</v>
      </c>
      <c r="G40" s="28">
        <v>986275.91</v>
      </c>
      <c r="H40" s="28">
        <v>1006930.81</v>
      </c>
      <c r="I40" s="28">
        <v>1282569.3600000001</v>
      </c>
      <c r="J40" s="28">
        <v>1306611.24</v>
      </c>
      <c r="K40" s="28">
        <v>929576.64</v>
      </c>
      <c r="L40" s="28"/>
      <c r="M40" s="28"/>
      <c r="N40" s="28"/>
    </row>
    <row r="41" spans="1:14" ht="38.25" x14ac:dyDescent="0.25">
      <c r="A41" s="17" t="s">
        <v>40</v>
      </c>
      <c r="B41" s="55">
        <f t="shared" si="6"/>
        <v>0</v>
      </c>
      <c r="C41" s="58">
        <v>0</v>
      </c>
      <c r="D41" s="48">
        <v>0</v>
      </c>
      <c r="E41" s="47">
        <v>0</v>
      </c>
      <c r="F41" s="6">
        <v>0</v>
      </c>
      <c r="G41" s="6">
        <v>0</v>
      </c>
      <c r="H41" s="28">
        <v>0</v>
      </c>
      <c r="I41" s="28">
        <v>0</v>
      </c>
      <c r="J41" s="28">
        <v>0</v>
      </c>
      <c r="K41" s="28">
        <v>0</v>
      </c>
      <c r="L41" s="6"/>
      <c r="M41" s="6"/>
      <c r="N41" s="6"/>
    </row>
    <row r="42" spans="1:14" ht="15" x14ac:dyDescent="0.25">
      <c r="A42" s="17" t="s">
        <v>24</v>
      </c>
      <c r="B42" s="55">
        <f>C42+D42+E42+F42+G42+H42+I42+J42+K42+L42+M42+N42</f>
        <v>5886904.2200000007</v>
      </c>
      <c r="C42" s="58">
        <v>0</v>
      </c>
      <c r="D42" s="28">
        <v>0</v>
      </c>
      <c r="E42" s="28">
        <v>767999.06</v>
      </c>
      <c r="F42" s="28">
        <v>1547585.43</v>
      </c>
      <c r="G42" s="28">
        <v>72599.5</v>
      </c>
      <c r="H42" s="28">
        <v>26389.34</v>
      </c>
      <c r="I42" s="28">
        <v>2029364</v>
      </c>
      <c r="J42" s="28">
        <v>403514.74</v>
      </c>
      <c r="K42" s="28">
        <v>1039452.15</v>
      </c>
      <c r="L42" s="28"/>
      <c r="M42" s="28"/>
      <c r="N42" s="28"/>
    </row>
    <row r="43" spans="1:14" ht="15" x14ac:dyDescent="0.25">
      <c r="A43" s="14" t="s">
        <v>25</v>
      </c>
      <c r="B43" s="66">
        <f>C43+D43+E43+F43+G43+H43+I43+J43+K43+L43+M43+N43</f>
        <v>34137634.370000005</v>
      </c>
      <c r="C43" s="50">
        <f>C44+C45+C46+C47+C48+C49+C50</f>
        <v>0</v>
      </c>
      <c r="D43" s="49">
        <f t="shared" ref="D43:I43" si="7">D44+D45+D46+D47+D48+D49+D50</f>
        <v>50000</v>
      </c>
      <c r="E43" s="50">
        <f t="shared" si="7"/>
        <v>3692100</v>
      </c>
      <c r="F43" s="16">
        <f t="shared" si="7"/>
        <v>6041715</v>
      </c>
      <c r="G43" s="16">
        <f t="shared" si="7"/>
        <v>5129577.74</v>
      </c>
      <c r="H43" s="50">
        <f t="shared" si="7"/>
        <v>6533000</v>
      </c>
      <c r="I43" s="50">
        <f t="shared" si="7"/>
        <v>4611698.21</v>
      </c>
      <c r="J43" s="50">
        <f>J44+J45+J46+J47+J48+J49+J50</f>
        <v>3496378.9</v>
      </c>
      <c r="K43" s="50">
        <f>K44+K45+K46+K47+K48+K49+K50</f>
        <v>4583164.5199999996</v>
      </c>
      <c r="L43" s="16"/>
      <c r="M43" s="16"/>
      <c r="N43" s="16"/>
    </row>
    <row r="44" spans="1:14" ht="25.5" x14ac:dyDescent="0.25">
      <c r="A44" s="17" t="s">
        <v>26</v>
      </c>
      <c r="B44" s="66">
        <f t="shared" si="6"/>
        <v>34137634.370000005</v>
      </c>
      <c r="C44" s="47">
        <v>0</v>
      </c>
      <c r="D44" s="47">
        <v>50000</v>
      </c>
      <c r="E44" s="47">
        <v>3692100</v>
      </c>
      <c r="F44" s="28">
        <v>6041715</v>
      </c>
      <c r="G44" s="19">
        <v>5129577.74</v>
      </c>
      <c r="H44" s="28">
        <v>6533000</v>
      </c>
      <c r="I44" s="28">
        <v>4611698.21</v>
      </c>
      <c r="J44" s="28">
        <v>3496378.9</v>
      </c>
      <c r="K44" s="28">
        <v>4583164.5199999996</v>
      </c>
      <c r="L44" s="28"/>
      <c r="M44" s="6"/>
      <c r="N44" s="6"/>
    </row>
    <row r="45" spans="1:14" ht="25.5" x14ac:dyDescent="0.25">
      <c r="A45" s="17" t="s">
        <v>41</v>
      </c>
      <c r="B45" s="55">
        <f t="shared" si="6"/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67">
        <v>0</v>
      </c>
      <c r="K45" s="18">
        <v>0</v>
      </c>
      <c r="L45" s="18"/>
      <c r="M45" s="28"/>
      <c r="N45" s="28"/>
    </row>
    <row r="46" spans="1:14" ht="25.5" x14ac:dyDescent="0.25">
      <c r="A46" s="17" t="s">
        <v>42</v>
      </c>
      <c r="B46" s="55">
        <f t="shared" si="6"/>
        <v>0</v>
      </c>
      <c r="C46" s="65">
        <f t="shared" si="6"/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67">
        <v>0</v>
      </c>
      <c r="K46" s="18">
        <v>0</v>
      </c>
      <c r="L46" s="18"/>
      <c r="M46" s="28"/>
      <c r="N46" s="28"/>
    </row>
    <row r="47" spans="1:14" ht="25.5" x14ac:dyDescent="0.25">
      <c r="A47" s="17" t="s">
        <v>43</v>
      </c>
      <c r="B47" s="55">
        <f t="shared" ref="B47:C58" si="8">C47+D47+E47+F47+G47+H47+I47+J47+K47+L47+M47+N47</f>
        <v>0</v>
      </c>
      <c r="C47" s="65">
        <f t="shared" si="8"/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67">
        <v>0</v>
      </c>
      <c r="K47" s="18">
        <v>0</v>
      </c>
      <c r="L47" s="18"/>
      <c r="M47" s="28"/>
      <c r="N47" s="28"/>
    </row>
    <row r="48" spans="1:14" ht="25.5" x14ac:dyDescent="0.25">
      <c r="A48" s="17" t="s">
        <v>44</v>
      </c>
      <c r="B48" s="55">
        <f t="shared" si="8"/>
        <v>0</v>
      </c>
      <c r="C48" s="65">
        <f t="shared" si="8"/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67">
        <v>0</v>
      </c>
      <c r="K48" s="18">
        <v>0</v>
      </c>
      <c r="L48" s="18"/>
      <c r="M48" s="28"/>
      <c r="N48" s="28"/>
    </row>
    <row r="49" spans="1:14" ht="25.5" x14ac:dyDescent="0.25">
      <c r="A49" s="17" t="s">
        <v>27</v>
      </c>
      <c r="B49" s="55">
        <f t="shared" si="8"/>
        <v>0</v>
      </c>
      <c r="C49" s="65">
        <f t="shared" si="8"/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67">
        <v>0</v>
      </c>
      <c r="K49" s="18">
        <v>0</v>
      </c>
      <c r="L49" s="18"/>
      <c r="M49" s="28"/>
      <c r="N49" s="28"/>
    </row>
    <row r="50" spans="1:14" ht="25.5" x14ac:dyDescent="0.25">
      <c r="A50" s="17" t="s">
        <v>45</v>
      </c>
      <c r="B50" s="55">
        <f t="shared" si="8"/>
        <v>0</v>
      </c>
      <c r="C50" s="65">
        <f t="shared" si="8"/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67">
        <v>0</v>
      </c>
      <c r="K50" s="18">
        <v>0</v>
      </c>
      <c r="L50" s="18"/>
      <c r="M50" s="28"/>
      <c r="N50" s="28"/>
    </row>
    <row r="51" spans="1:14" ht="15" x14ac:dyDescent="0.25">
      <c r="A51" s="14" t="s">
        <v>46</v>
      </c>
      <c r="B51" s="55">
        <f>C51+D51+E51+F51+G51+H51+I51+J51+K51+L51+M51+N51</f>
        <v>0</v>
      </c>
      <c r="C51" s="50">
        <f>C52+C53+C54+C55+C56+C57+C58</f>
        <v>0</v>
      </c>
      <c r="D51" s="50">
        <f>D52+D53+D54+D55+D56+D57+D58</f>
        <v>0</v>
      </c>
      <c r="E51" s="50">
        <f t="shared" ref="E51:I51" si="9">E52+E53+E54+E55+E56+E57+E58</f>
        <v>0</v>
      </c>
      <c r="F51" s="50">
        <f t="shared" si="9"/>
        <v>0</v>
      </c>
      <c r="G51" s="50">
        <f t="shared" si="9"/>
        <v>0</v>
      </c>
      <c r="H51" s="50">
        <f t="shared" si="9"/>
        <v>0</v>
      </c>
      <c r="I51" s="50">
        <f t="shared" si="9"/>
        <v>0</v>
      </c>
      <c r="J51" s="50">
        <f>J52+J53+J54+J55+J56+J57+J58</f>
        <v>0</v>
      </c>
      <c r="K51" s="15">
        <f>K52+K53+K54+K55+K56+K57+K58</f>
        <v>0</v>
      </c>
      <c r="L51" s="15"/>
      <c r="M51" s="50"/>
      <c r="N51" s="50"/>
    </row>
    <row r="52" spans="1:14" ht="25.5" x14ac:dyDescent="0.25">
      <c r="A52" s="17" t="s">
        <v>47</v>
      </c>
      <c r="B52" s="55">
        <f t="shared" si="8"/>
        <v>0</v>
      </c>
      <c r="C52" s="65">
        <f t="shared" si="8"/>
        <v>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67">
        <v>0</v>
      </c>
      <c r="K52" s="18">
        <v>0</v>
      </c>
      <c r="L52" s="18"/>
      <c r="M52" s="28"/>
      <c r="N52" s="28"/>
    </row>
    <row r="53" spans="1:14" ht="25.5" x14ac:dyDescent="0.25">
      <c r="A53" s="17" t="s">
        <v>48</v>
      </c>
      <c r="B53" s="55">
        <f t="shared" si="8"/>
        <v>0</v>
      </c>
      <c r="C53" s="65">
        <f t="shared" si="8"/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67">
        <v>0</v>
      </c>
      <c r="K53" s="18">
        <v>0</v>
      </c>
      <c r="L53" s="18"/>
      <c r="M53" s="28"/>
      <c r="N53" s="28"/>
    </row>
    <row r="54" spans="1:14" ht="25.5" x14ac:dyDescent="0.25">
      <c r="A54" s="17" t="s">
        <v>49</v>
      </c>
      <c r="B54" s="55">
        <f t="shared" si="8"/>
        <v>0</v>
      </c>
      <c r="C54" s="65">
        <f t="shared" si="8"/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67">
        <v>0</v>
      </c>
      <c r="K54" s="18">
        <v>0</v>
      </c>
      <c r="L54" s="18"/>
      <c r="M54" s="28"/>
      <c r="N54" s="28"/>
    </row>
    <row r="55" spans="1:14" ht="25.5" x14ac:dyDescent="0.25">
      <c r="A55" s="17" t="s">
        <v>50</v>
      </c>
      <c r="B55" s="55">
        <f t="shared" si="8"/>
        <v>0</v>
      </c>
      <c r="C55" s="65">
        <f t="shared" si="8"/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67">
        <v>0</v>
      </c>
      <c r="K55" s="18">
        <v>0</v>
      </c>
      <c r="L55" s="18"/>
      <c r="M55" s="28"/>
      <c r="N55" s="28"/>
    </row>
    <row r="56" spans="1:14" ht="25.5" x14ac:dyDescent="0.25">
      <c r="A56" s="17" t="s">
        <v>51</v>
      </c>
      <c r="B56" s="55">
        <f t="shared" si="8"/>
        <v>0</v>
      </c>
      <c r="C56" s="65">
        <f t="shared" si="8"/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67">
        <v>0</v>
      </c>
      <c r="K56" s="18">
        <v>0</v>
      </c>
      <c r="L56" s="18"/>
      <c r="M56" s="28"/>
      <c r="N56" s="28"/>
    </row>
    <row r="57" spans="1:14" ht="25.5" x14ac:dyDescent="0.25">
      <c r="A57" s="17" t="s">
        <v>52</v>
      </c>
      <c r="B57" s="55">
        <f t="shared" si="8"/>
        <v>0</v>
      </c>
      <c r="C57" s="65">
        <f t="shared" si="8"/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67">
        <v>0</v>
      </c>
      <c r="K57" s="18">
        <v>0</v>
      </c>
      <c r="L57" s="18"/>
      <c r="M57" s="28"/>
      <c r="N57" s="28"/>
    </row>
    <row r="58" spans="1:14" ht="25.5" x14ac:dyDescent="0.25">
      <c r="A58" s="17" t="s">
        <v>53</v>
      </c>
      <c r="B58" s="55">
        <f t="shared" si="8"/>
        <v>0</v>
      </c>
      <c r="C58" s="65">
        <f t="shared" si="8"/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67">
        <v>0</v>
      </c>
      <c r="K58" s="18">
        <v>0</v>
      </c>
      <c r="L58" s="18"/>
      <c r="M58" s="28"/>
      <c r="N58" s="28"/>
    </row>
    <row r="59" spans="1:14" ht="25.5" x14ac:dyDescent="0.25">
      <c r="A59" s="14" t="s">
        <v>28</v>
      </c>
      <c r="B59" s="55">
        <f>C59+D59+E59+F59+G59+H59+I59+J59+K59+L59+M59+N59</f>
        <v>1856768.06</v>
      </c>
      <c r="C59" s="55">
        <f>C60+C61+C62+C63+C64+C65+C66+C67+C68</f>
        <v>0</v>
      </c>
      <c r="D59" s="62">
        <f t="shared" ref="D59:H59" si="10">D60+D61+D62+D63+D64+D65+D66+D67+D68</f>
        <v>0</v>
      </c>
      <c r="E59" s="50">
        <f t="shared" si="10"/>
        <v>0</v>
      </c>
      <c r="F59" s="16">
        <f t="shared" si="10"/>
        <v>1020001.68</v>
      </c>
      <c r="G59" s="16">
        <f t="shared" si="10"/>
        <v>0</v>
      </c>
      <c r="H59" s="50">
        <f t="shared" si="10"/>
        <v>0</v>
      </c>
      <c r="I59" s="50">
        <f t="shared" ref="I59" si="11">I60+I61+I62+I63+I64+I65+I66+I67+I68</f>
        <v>0</v>
      </c>
      <c r="J59" s="50">
        <f>J60+J61+J62+J63+J64+J65+J66+J67+J68</f>
        <v>245639.48</v>
      </c>
      <c r="K59" s="50">
        <f>K60+K61+K62+K63+K64+K65+K66+K67+K68</f>
        <v>591126.9</v>
      </c>
      <c r="L59" s="15"/>
      <c r="M59" s="15"/>
      <c r="N59" s="16"/>
    </row>
    <row r="60" spans="1:14" ht="15" x14ac:dyDescent="0.25">
      <c r="A60" s="17" t="s">
        <v>29</v>
      </c>
      <c r="B60" s="65">
        <f>C60+D60+E60+F60+G60+H60+I60+J60+K60+L60+M60+N60</f>
        <v>1020001.68</v>
      </c>
      <c r="C60" s="65">
        <v>0</v>
      </c>
      <c r="D60" s="28">
        <v>0</v>
      </c>
      <c r="E60" s="28">
        <v>0</v>
      </c>
      <c r="F60" s="28">
        <v>1020001.68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/>
      <c r="M60" s="28"/>
      <c r="N60" s="28"/>
    </row>
    <row r="61" spans="1:14" ht="25.5" x14ac:dyDescent="0.25">
      <c r="A61" s="17" t="s">
        <v>30</v>
      </c>
      <c r="B61" s="55">
        <f>C61+D61+E61+F61+G61+H61+I61+J61+K61+L61+M61+N61</f>
        <v>0</v>
      </c>
      <c r="C61" s="65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/>
      <c r="M61" s="28"/>
      <c r="N61" s="28"/>
    </row>
    <row r="62" spans="1:14" ht="25.5" x14ac:dyDescent="0.25">
      <c r="A62" s="17" t="s">
        <v>31</v>
      </c>
      <c r="B62" s="55">
        <f t="shared" ref="B62:C80" si="12">C62+D62+E62+F62+G62+H62+I62+J62+K62+L62+M62+N62</f>
        <v>227331.78</v>
      </c>
      <c r="C62" s="65">
        <v>0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>
        <v>227331.78</v>
      </c>
      <c r="K62" s="28">
        <v>0</v>
      </c>
      <c r="L62" s="28"/>
      <c r="M62" s="28"/>
      <c r="N62" s="6"/>
    </row>
    <row r="63" spans="1:14" ht="25.5" x14ac:dyDescent="0.25">
      <c r="A63" s="17" t="s">
        <v>32</v>
      </c>
      <c r="B63" s="55">
        <f>C63+D63+E63+F63+G63+H63+I63+J63+K63+L63+M63+N63</f>
        <v>0</v>
      </c>
      <c r="C63" s="65">
        <f>D63+E63+F63+G63+H63+I63+J63+K63+L63+M63+N63+O63</f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/>
      <c r="M63" s="28"/>
      <c r="N63" s="28"/>
    </row>
    <row r="64" spans="1:14" ht="25.5" x14ac:dyDescent="0.25">
      <c r="A64" s="17" t="s">
        <v>33</v>
      </c>
      <c r="B64" s="55">
        <f>C64+D64+E64+F64+G64+H64+I64+J64+K64+L64+M64+N64</f>
        <v>609434.6</v>
      </c>
      <c r="C64" s="65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18307.7</v>
      </c>
      <c r="K64" s="28">
        <v>591126.9</v>
      </c>
      <c r="L64" s="28"/>
      <c r="M64" s="28"/>
      <c r="N64" s="28"/>
    </row>
    <row r="65" spans="1:14" ht="15" x14ac:dyDescent="0.25">
      <c r="A65" s="17" t="s">
        <v>54</v>
      </c>
      <c r="B65" s="55">
        <f t="shared" si="12"/>
        <v>0</v>
      </c>
      <c r="C65" s="65">
        <f t="shared" si="12"/>
        <v>0</v>
      </c>
      <c r="D65" s="28">
        <v>0</v>
      </c>
      <c r="E65" s="47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/>
      <c r="M65" s="28"/>
      <c r="N65" s="6"/>
    </row>
    <row r="66" spans="1:14" ht="15" x14ac:dyDescent="0.25">
      <c r="A66" s="17" t="s">
        <v>55</v>
      </c>
      <c r="B66" s="55">
        <f t="shared" si="12"/>
        <v>0</v>
      </c>
      <c r="C66" s="65">
        <f t="shared" si="12"/>
        <v>0</v>
      </c>
      <c r="D66" s="28">
        <v>0</v>
      </c>
      <c r="E66" s="47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/>
      <c r="M66" s="28"/>
      <c r="N66" s="6"/>
    </row>
    <row r="67" spans="1:14" ht="15" x14ac:dyDescent="0.25">
      <c r="A67" s="17" t="s">
        <v>34</v>
      </c>
      <c r="B67" s="55">
        <f t="shared" si="12"/>
        <v>0</v>
      </c>
      <c r="C67" s="65">
        <f t="shared" si="12"/>
        <v>0</v>
      </c>
      <c r="D67" s="28">
        <v>0</v>
      </c>
      <c r="E67" s="47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/>
      <c r="M67" s="28"/>
      <c r="N67" s="28"/>
    </row>
    <row r="68" spans="1:14" ht="25.5" x14ac:dyDescent="0.25">
      <c r="A68" s="17" t="s">
        <v>56</v>
      </c>
      <c r="B68" s="55">
        <f>C68+D68+E68+F68+G68+H68+I68+J68+K68+L68+M68+N68</f>
        <v>0</v>
      </c>
      <c r="C68" s="65">
        <f>D68+E68+F68+G68+H68+I68+J68+K68+L68+M68+N68+O68</f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/>
      <c r="M68" s="28"/>
      <c r="N68" s="6"/>
    </row>
    <row r="69" spans="1:14" ht="15" x14ac:dyDescent="0.25">
      <c r="A69" s="14" t="s">
        <v>57</v>
      </c>
      <c r="B69" s="55">
        <f t="shared" si="12"/>
        <v>0</v>
      </c>
      <c r="C69" s="55">
        <f t="shared" ref="C69:J69" si="13">C70+C71+C72+C73</f>
        <v>0</v>
      </c>
      <c r="D69" s="50">
        <f t="shared" si="13"/>
        <v>0</v>
      </c>
      <c r="E69" s="50">
        <f t="shared" si="13"/>
        <v>0</v>
      </c>
      <c r="F69" s="16">
        <f t="shared" si="13"/>
        <v>0</v>
      </c>
      <c r="G69" s="16">
        <f t="shared" si="13"/>
        <v>0</v>
      </c>
      <c r="H69" s="16">
        <f t="shared" si="13"/>
        <v>0</v>
      </c>
      <c r="I69" s="16">
        <f t="shared" si="13"/>
        <v>0</v>
      </c>
      <c r="J69" s="16">
        <f t="shared" si="13"/>
        <v>0</v>
      </c>
      <c r="K69" s="50">
        <f>K70+K71+K72+K73</f>
        <v>0</v>
      </c>
      <c r="L69" s="50"/>
      <c r="M69" s="50"/>
      <c r="N69" s="16"/>
    </row>
    <row r="70" spans="1:14" ht="15" x14ac:dyDescent="0.25">
      <c r="A70" s="17" t="s">
        <v>58</v>
      </c>
      <c r="B70" s="55">
        <f>C70+D70+E70+F70+G70+H70+I70+J70+K70+L70+M70+N70</f>
        <v>0</v>
      </c>
      <c r="C70" s="65">
        <v>0</v>
      </c>
      <c r="D70" s="28">
        <v>0</v>
      </c>
      <c r="E70" s="47">
        <v>0</v>
      </c>
      <c r="F70" s="28">
        <v>0</v>
      </c>
      <c r="G70" s="6">
        <v>0</v>
      </c>
      <c r="H70" s="6">
        <v>0</v>
      </c>
      <c r="I70" s="6">
        <v>0</v>
      </c>
      <c r="J70" s="6">
        <v>0</v>
      </c>
      <c r="K70" s="28">
        <v>0</v>
      </c>
      <c r="L70" s="28"/>
      <c r="M70" s="28"/>
      <c r="N70" s="28"/>
    </row>
    <row r="71" spans="1:14" ht="15" x14ac:dyDescent="0.25">
      <c r="A71" s="17" t="s">
        <v>59</v>
      </c>
      <c r="B71" s="55">
        <f>C71+D71+E71+F71+G71+H71+I71+J71+K71+L71+M71+N71</f>
        <v>0</v>
      </c>
      <c r="C71" s="65">
        <v>0</v>
      </c>
      <c r="D71" s="28">
        <v>0</v>
      </c>
      <c r="E71" s="47">
        <v>0</v>
      </c>
      <c r="F71" s="47">
        <v>0</v>
      </c>
      <c r="G71" s="6">
        <v>0</v>
      </c>
      <c r="H71" s="6">
        <v>0</v>
      </c>
      <c r="I71" s="6">
        <v>0</v>
      </c>
      <c r="J71" s="6">
        <v>0</v>
      </c>
      <c r="K71" s="28">
        <v>0</v>
      </c>
      <c r="L71" s="28"/>
      <c r="M71" s="28"/>
      <c r="N71" s="28"/>
    </row>
    <row r="72" spans="1:14" ht="25.5" x14ac:dyDescent="0.25">
      <c r="A72" s="17" t="s">
        <v>60</v>
      </c>
      <c r="B72" s="55">
        <f t="shared" si="12"/>
        <v>0</v>
      </c>
      <c r="C72" s="65">
        <f t="shared" si="12"/>
        <v>0</v>
      </c>
      <c r="D72" s="28">
        <v>0</v>
      </c>
      <c r="E72" s="47">
        <v>0</v>
      </c>
      <c r="F72" s="47">
        <v>0</v>
      </c>
      <c r="G72" s="6">
        <v>0</v>
      </c>
      <c r="H72" s="6">
        <v>0</v>
      </c>
      <c r="I72" s="6">
        <v>0</v>
      </c>
      <c r="J72" s="28">
        <v>0</v>
      </c>
      <c r="K72" s="28">
        <v>0</v>
      </c>
      <c r="L72" s="28"/>
      <c r="M72" s="28"/>
      <c r="N72" s="28"/>
    </row>
    <row r="73" spans="1:14" ht="38.25" x14ac:dyDescent="0.25">
      <c r="A73" s="17" t="s">
        <v>61</v>
      </c>
      <c r="B73" s="55">
        <f t="shared" si="12"/>
        <v>0</v>
      </c>
      <c r="C73" s="65">
        <f t="shared" si="12"/>
        <v>0</v>
      </c>
      <c r="D73" s="28">
        <v>0</v>
      </c>
      <c r="E73" s="47">
        <v>0</v>
      </c>
      <c r="F73" s="47">
        <v>0</v>
      </c>
      <c r="G73" s="6">
        <v>0</v>
      </c>
      <c r="H73" s="6">
        <v>0</v>
      </c>
      <c r="I73" s="6">
        <v>0</v>
      </c>
      <c r="J73" s="28">
        <v>0</v>
      </c>
      <c r="K73" s="28">
        <v>0</v>
      </c>
      <c r="L73" s="28"/>
      <c r="M73" s="28"/>
      <c r="N73" s="28"/>
    </row>
    <row r="74" spans="1:14" ht="25.5" x14ac:dyDescent="0.25">
      <c r="A74" s="14" t="s">
        <v>62</v>
      </c>
      <c r="B74" s="55">
        <f t="shared" si="12"/>
        <v>0</v>
      </c>
      <c r="C74" s="55">
        <f>D74+E74+F74+G74+H74+I74+J74+K74+L74+M74+N74+O74</f>
        <v>0</v>
      </c>
      <c r="D74" s="50">
        <f t="shared" ref="D74:I74" si="14">D75+D76</f>
        <v>0</v>
      </c>
      <c r="E74" s="50">
        <f t="shared" si="14"/>
        <v>0</v>
      </c>
      <c r="F74" s="50">
        <f t="shared" si="14"/>
        <v>0</v>
      </c>
      <c r="G74" s="16">
        <f t="shared" si="14"/>
        <v>0</v>
      </c>
      <c r="H74" s="16">
        <f t="shared" si="14"/>
        <v>0</v>
      </c>
      <c r="I74" s="16">
        <f t="shared" si="14"/>
        <v>0</v>
      </c>
      <c r="J74" s="16">
        <f>J75+J76</f>
        <v>0</v>
      </c>
      <c r="K74" s="50">
        <f>K75+K76</f>
        <v>0</v>
      </c>
      <c r="L74" s="50"/>
      <c r="M74" s="50"/>
      <c r="N74" s="50"/>
    </row>
    <row r="75" spans="1:14" ht="15" x14ac:dyDescent="0.25">
      <c r="A75" s="17" t="s">
        <v>63</v>
      </c>
      <c r="B75" s="55">
        <f t="shared" si="12"/>
        <v>0</v>
      </c>
      <c r="C75" s="65">
        <f t="shared" si="12"/>
        <v>0</v>
      </c>
      <c r="D75" s="28">
        <v>0</v>
      </c>
      <c r="E75" s="47">
        <v>0</v>
      </c>
      <c r="F75" s="47">
        <v>0</v>
      </c>
      <c r="G75" s="6">
        <v>0</v>
      </c>
      <c r="H75" s="6">
        <v>0</v>
      </c>
      <c r="I75" s="6">
        <v>0</v>
      </c>
      <c r="J75" s="28">
        <v>0</v>
      </c>
      <c r="K75" s="28">
        <v>0</v>
      </c>
      <c r="L75" s="28"/>
      <c r="M75" s="28"/>
      <c r="N75" s="28"/>
    </row>
    <row r="76" spans="1:14" ht="25.5" x14ac:dyDescent="0.25">
      <c r="A76" s="17" t="s">
        <v>64</v>
      </c>
      <c r="B76" s="55">
        <f t="shared" si="12"/>
        <v>0</v>
      </c>
      <c r="C76" s="65">
        <f t="shared" si="12"/>
        <v>0</v>
      </c>
      <c r="D76" s="28">
        <v>0</v>
      </c>
      <c r="E76" s="47">
        <v>0</v>
      </c>
      <c r="F76" s="47">
        <v>0</v>
      </c>
      <c r="G76" s="6">
        <v>0</v>
      </c>
      <c r="H76" s="6">
        <v>0</v>
      </c>
      <c r="I76" s="6">
        <v>0</v>
      </c>
      <c r="J76" s="28">
        <v>0</v>
      </c>
      <c r="K76" s="28">
        <v>0</v>
      </c>
      <c r="L76" s="28"/>
      <c r="M76" s="28"/>
      <c r="N76" s="28"/>
    </row>
    <row r="77" spans="1:14" ht="15" x14ac:dyDescent="0.25">
      <c r="A77" s="14" t="s">
        <v>65</v>
      </c>
      <c r="B77" s="55">
        <f t="shared" si="12"/>
        <v>0</v>
      </c>
      <c r="C77" s="55">
        <f t="shared" si="12"/>
        <v>0</v>
      </c>
      <c r="D77" s="50">
        <f t="shared" ref="D77:J77" si="15">D78+D79+D80</f>
        <v>0</v>
      </c>
      <c r="E77" s="50">
        <f t="shared" si="15"/>
        <v>0</v>
      </c>
      <c r="F77" s="50">
        <f t="shared" si="15"/>
        <v>0</v>
      </c>
      <c r="G77" s="16">
        <f t="shared" si="15"/>
        <v>0</v>
      </c>
      <c r="H77" s="16">
        <f t="shared" si="15"/>
        <v>0</v>
      </c>
      <c r="I77" s="16">
        <f t="shared" si="15"/>
        <v>0</v>
      </c>
      <c r="J77" s="16">
        <f t="shared" si="15"/>
        <v>0</v>
      </c>
      <c r="K77" s="50">
        <f>K78+K79+K80</f>
        <v>0</v>
      </c>
      <c r="L77" s="50"/>
      <c r="M77" s="50"/>
      <c r="N77" s="50"/>
    </row>
    <row r="78" spans="1:14" ht="25.5" x14ac:dyDescent="0.25">
      <c r="A78" s="17" t="s">
        <v>66</v>
      </c>
      <c r="B78" s="55">
        <f t="shared" si="12"/>
        <v>0</v>
      </c>
      <c r="C78" s="65">
        <f t="shared" si="12"/>
        <v>0</v>
      </c>
      <c r="D78" s="28">
        <v>0</v>
      </c>
      <c r="E78" s="47">
        <v>0</v>
      </c>
      <c r="F78" s="47">
        <v>0</v>
      </c>
      <c r="G78" s="6">
        <v>0</v>
      </c>
      <c r="H78" s="6">
        <v>0</v>
      </c>
      <c r="I78" s="6">
        <v>0</v>
      </c>
      <c r="J78" s="28">
        <v>0</v>
      </c>
      <c r="K78" s="28">
        <v>0</v>
      </c>
      <c r="L78" s="28"/>
      <c r="M78" s="28"/>
      <c r="N78" s="28"/>
    </row>
    <row r="79" spans="1:14" ht="25.5" x14ac:dyDescent="0.25">
      <c r="A79" s="17" t="s">
        <v>67</v>
      </c>
      <c r="B79" s="55">
        <f t="shared" si="12"/>
        <v>0</v>
      </c>
      <c r="C79" s="65">
        <f t="shared" si="12"/>
        <v>0</v>
      </c>
      <c r="D79" s="28">
        <v>0</v>
      </c>
      <c r="E79" s="47">
        <v>0</v>
      </c>
      <c r="F79" s="47">
        <v>0</v>
      </c>
      <c r="G79" s="6">
        <v>0</v>
      </c>
      <c r="H79" s="6">
        <v>0</v>
      </c>
      <c r="I79" s="6">
        <v>0</v>
      </c>
      <c r="J79" s="28">
        <v>0</v>
      </c>
      <c r="K79" s="28">
        <v>0</v>
      </c>
      <c r="L79" s="28"/>
      <c r="M79" s="28"/>
      <c r="N79" s="28"/>
    </row>
    <row r="80" spans="1:14" ht="25.5" x14ac:dyDescent="0.25">
      <c r="A80" s="17" t="s">
        <v>68</v>
      </c>
      <c r="B80" s="55">
        <f t="shared" si="12"/>
        <v>0</v>
      </c>
      <c r="C80" s="65">
        <f t="shared" si="12"/>
        <v>0</v>
      </c>
      <c r="D80" s="28">
        <v>0</v>
      </c>
      <c r="E80" s="47">
        <v>0</v>
      </c>
      <c r="F80" s="47">
        <v>0</v>
      </c>
      <c r="G80" s="6">
        <v>0</v>
      </c>
      <c r="H80" s="6">
        <v>0</v>
      </c>
      <c r="I80" s="6">
        <v>0</v>
      </c>
      <c r="J80" s="28">
        <v>0</v>
      </c>
      <c r="K80" s="28">
        <v>0</v>
      </c>
      <c r="L80" s="28"/>
      <c r="M80" s="28"/>
      <c r="N80" s="28"/>
    </row>
    <row r="81" spans="1:14" ht="15" x14ac:dyDescent="0.2">
      <c r="A81" s="20" t="s">
        <v>35</v>
      </c>
      <c r="B81" s="56">
        <f t="shared" ref="B81:I81" si="16">B16</f>
        <v>194477855.67000002</v>
      </c>
      <c r="C81" s="56">
        <f t="shared" si="16"/>
        <v>13453771.73</v>
      </c>
      <c r="D81" s="61">
        <f t="shared" si="16"/>
        <v>14629741.35</v>
      </c>
      <c r="E81" s="61">
        <f t="shared" si="16"/>
        <v>20282267.390000001</v>
      </c>
      <c r="F81" s="61">
        <f t="shared" si="16"/>
        <v>26898937.990000002</v>
      </c>
      <c r="G81" s="61">
        <f t="shared" si="16"/>
        <v>20974684.210000001</v>
      </c>
      <c r="H81" s="61">
        <f t="shared" si="16"/>
        <v>20806355.740000002</v>
      </c>
      <c r="I81" s="61">
        <f t="shared" si="16"/>
        <v>30641025.039999999</v>
      </c>
      <c r="J81" s="61">
        <f>J16</f>
        <v>23819555.309999999</v>
      </c>
      <c r="K81" s="61">
        <f>K16</f>
        <v>22971516.909999996</v>
      </c>
      <c r="L81" s="61">
        <f>L16</f>
        <v>0</v>
      </c>
      <c r="M81" s="61">
        <f>M16</f>
        <v>0</v>
      </c>
      <c r="N81" s="61"/>
    </row>
    <row r="82" spans="1:14" ht="15" x14ac:dyDescent="0.25">
      <c r="A82" s="22"/>
      <c r="B82" s="52"/>
      <c r="C82" s="53"/>
      <c r="D82" s="52"/>
      <c r="E82" s="52"/>
      <c r="I82" s="13"/>
    </row>
    <row r="83" spans="1:14" ht="15" x14ac:dyDescent="0.2">
      <c r="A83" s="11" t="s">
        <v>69</v>
      </c>
      <c r="B83" s="68">
        <v>0</v>
      </c>
      <c r="C83" s="69">
        <v>0</v>
      </c>
      <c r="D83" s="70">
        <v>0</v>
      </c>
      <c r="E83" s="70">
        <v>0</v>
      </c>
      <c r="F83" s="89">
        <v>0</v>
      </c>
      <c r="G83" s="71">
        <v>0</v>
      </c>
      <c r="H83" s="71">
        <f>I84+H87+H90</f>
        <v>0</v>
      </c>
      <c r="I83" s="71">
        <f>J84+I87+I90</f>
        <v>0</v>
      </c>
      <c r="J83" s="71">
        <f>J84+J87+J90</f>
        <v>0</v>
      </c>
      <c r="K83" s="71"/>
      <c r="L83" s="71"/>
      <c r="M83" s="71"/>
      <c r="N83" s="71"/>
    </row>
    <row r="84" spans="1:14" ht="15" x14ac:dyDescent="0.25">
      <c r="A84" s="14" t="s">
        <v>70</v>
      </c>
      <c r="B84" s="77">
        <v>0</v>
      </c>
      <c r="C84" s="73">
        <v>0</v>
      </c>
      <c r="D84" s="78">
        <v>0</v>
      </c>
      <c r="E84" s="78">
        <v>0</v>
      </c>
      <c r="F84" s="75">
        <v>0</v>
      </c>
      <c r="G84" s="75">
        <v>0</v>
      </c>
      <c r="H84" s="90">
        <f>H85+H86</f>
        <v>0</v>
      </c>
      <c r="I84" s="90">
        <f>I85+I86</f>
        <v>0</v>
      </c>
      <c r="J84" s="90">
        <f>J86</f>
        <v>0</v>
      </c>
      <c r="K84" s="75"/>
      <c r="L84" s="75"/>
      <c r="M84" s="75"/>
      <c r="N84" s="75"/>
    </row>
    <row r="85" spans="1:14" ht="25.5" x14ac:dyDescent="0.25">
      <c r="A85" s="17" t="s">
        <v>71</v>
      </c>
      <c r="B85" s="72">
        <v>0</v>
      </c>
      <c r="C85" s="73">
        <v>0</v>
      </c>
      <c r="D85" s="74">
        <v>0</v>
      </c>
      <c r="E85" s="74">
        <v>0</v>
      </c>
      <c r="F85" s="75">
        <v>0</v>
      </c>
      <c r="G85" s="75">
        <v>0</v>
      </c>
      <c r="H85" s="75">
        <v>0</v>
      </c>
      <c r="I85" s="75">
        <v>0</v>
      </c>
      <c r="J85" s="75">
        <v>0</v>
      </c>
      <c r="K85" s="75"/>
      <c r="L85" s="75"/>
      <c r="M85" s="75"/>
      <c r="N85" s="75"/>
    </row>
    <row r="86" spans="1:14" ht="25.5" x14ac:dyDescent="0.25">
      <c r="A86" s="17" t="s">
        <v>72</v>
      </c>
      <c r="B86" s="76">
        <v>0</v>
      </c>
      <c r="C86" s="73">
        <v>0</v>
      </c>
      <c r="D86" s="74">
        <v>0</v>
      </c>
      <c r="E86" s="74">
        <v>0</v>
      </c>
      <c r="F86" s="75">
        <v>0</v>
      </c>
      <c r="G86" s="75">
        <v>0</v>
      </c>
      <c r="H86" s="75">
        <v>0</v>
      </c>
      <c r="I86" s="75">
        <v>0</v>
      </c>
      <c r="J86" s="75">
        <v>0</v>
      </c>
      <c r="K86" s="75"/>
      <c r="L86" s="75"/>
      <c r="M86" s="75"/>
      <c r="N86" s="75"/>
    </row>
    <row r="87" spans="1:14" ht="15" x14ac:dyDescent="0.25">
      <c r="A87" s="14" t="s">
        <v>73</v>
      </c>
      <c r="B87" s="77">
        <v>0</v>
      </c>
      <c r="C87" s="79">
        <v>0</v>
      </c>
      <c r="D87" s="78">
        <v>0</v>
      </c>
      <c r="E87" s="78">
        <v>0</v>
      </c>
      <c r="F87" s="90">
        <v>0</v>
      </c>
      <c r="G87" s="90">
        <v>0</v>
      </c>
      <c r="H87" s="90">
        <f>H88+H89</f>
        <v>0</v>
      </c>
      <c r="I87" s="90">
        <f>I88+I89</f>
        <v>0</v>
      </c>
      <c r="J87" s="90">
        <f>J88+J89</f>
        <v>0</v>
      </c>
      <c r="K87" s="75"/>
      <c r="L87" s="75"/>
      <c r="M87" s="75"/>
      <c r="N87" s="75"/>
    </row>
    <row r="88" spans="1:14" ht="25.5" x14ac:dyDescent="0.25">
      <c r="A88" s="17" t="s">
        <v>74</v>
      </c>
      <c r="B88" s="76">
        <v>0</v>
      </c>
      <c r="C88" s="73">
        <v>0</v>
      </c>
      <c r="D88" s="74">
        <v>0</v>
      </c>
      <c r="E88" s="74">
        <v>0</v>
      </c>
      <c r="F88" s="75">
        <v>0</v>
      </c>
      <c r="G88" s="75">
        <v>0</v>
      </c>
      <c r="H88" s="75">
        <v>0</v>
      </c>
      <c r="I88" s="75">
        <v>0</v>
      </c>
      <c r="J88" s="75">
        <v>0</v>
      </c>
      <c r="K88" s="75"/>
      <c r="L88" s="75"/>
      <c r="M88" s="75"/>
      <c r="N88" s="75"/>
    </row>
    <row r="89" spans="1:14" ht="25.5" x14ac:dyDescent="0.25">
      <c r="A89" s="17" t="s">
        <v>75</v>
      </c>
      <c r="B89" s="76">
        <v>0</v>
      </c>
      <c r="C89" s="73">
        <v>0</v>
      </c>
      <c r="D89" s="74">
        <v>0</v>
      </c>
      <c r="E89" s="74">
        <v>0</v>
      </c>
      <c r="F89" s="75">
        <v>0</v>
      </c>
      <c r="G89" s="75">
        <v>0</v>
      </c>
      <c r="H89" s="75">
        <v>0</v>
      </c>
      <c r="I89" s="75">
        <v>0</v>
      </c>
      <c r="J89" s="75">
        <v>0</v>
      </c>
      <c r="K89" s="75"/>
      <c r="L89" s="75"/>
      <c r="M89" s="75"/>
      <c r="N89" s="75"/>
    </row>
    <row r="90" spans="1:14" ht="15" x14ac:dyDescent="0.25">
      <c r="A90" s="14" t="s">
        <v>76</v>
      </c>
      <c r="B90" s="77">
        <v>0</v>
      </c>
      <c r="C90" s="79">
        <v>0</v>
      </c>
      <c r="D90" s="78">
        <v>0</v>
      </c>
      <c r="E90" s="78">
        <v>0</v>
      </c>
      <c r="F90" s="90">
        <v>0</v>
      </c>
      <c r="G90" s="90">
        <v>0</v>
      </c>
      <c r="H90" s="90">
        <f>H91</f>
        <v>0</v>
      </c>
      <c r="I90" s="90">
        <f>I91</f>
        <v>0</v>
      </c>
      <c r="J90" s="90">
        <f>J91</f>
        <v>0</v>
      </c>
      <c r="K90" s="75"/>
      <c r="L90" s="75"/>
      <c r="M90" s="75"/>
      <c r="N90" s="75"/>
    </row>
    <row r="91" spans="1:14" ht="25.5" x14ac:dyDescent="0.25">
      <c r="A91" s="17" t="s">
        <v>77</v>
      </c>
      <c r="B91" s="76">
        <v>0</v>
      </c>
      <c r="C91" s="73">
        <v>0</v>
      </c>
      <c r="D91" s="74">
        <v>0</v>
      </c>
      <c r="E91" s="74">
        <v>0</v>
      </c>
      <c r="F91" s="75">
        <v>0</v>
      </c>
      <c r="G91" s="75">
        <v>0</v>
      </c>
      <c r="H91" s="75">
        <v>0</v>
      </c>
      <c r="I91" s="75">
        <v>0</v>
      </c>
      <c r="J91" s="75">
        <v>0</v>
      </c>
      <c r="K91" s="75"/>
      <c r="L91" s="75"/>
      <c r="M91" s="75"/>
      <c r="N91" s="75"/>
    </row>
    <row r="92" spans="1:14" ht="15" x14ac:dyDescent="0.2">
      <c r="A92" s="20" t="s">
        <v>78</v>
      </c>
      <c r="B92" s="54"/>
      <c r="C92" s="54"/>
      <c r="D92" s="54"/>
      <c r="E92" s="54"/>
      <c r="F92" s="23"/>
      <c r="G92" s="23"/>
      <c r="H92" s="24"/>
      <c r="I92" s="25"/>
      <c r="J92" s="23"/>
      <c r="K92" s="23"/>
      <c r="L92" s="23"/>
      <c r="M92" s="23"/>
      <c r="N92" s="26"/>
    </row>
    <row r="93" spans="1:14" ht="15" x14ac:dyDescent="0.25">
      <c r="B93" s="52"/>
      <c r="C93" s="52"/>
      <c r="D93" s="52"/>
      <c r="E93" s="52"/>
      <c r="I93" s="13"/>
    </row>
    <row r="94" spans="1:14" ht="15" x14ac:dyDescent="0.2">
      <c r="A94" s="27" t="s">
        <v>79</v>
      </c>
      <c r="B94" s="60">
        <f>B81+B92</f>
        <v>194477855.67000002</v>
      </c>
      <c r="C94" s="60">
        <f>C81+C92</f>
        <v>13453771.73</v>
      </c>
      <c r="D94" s="60">
        <f>D81+D92</f>
        <v>14629741.35</v>
      </c>
      <c r="E94" s="60">
        <f t="shared" ref="E94:N94" si="17">E16</f>
        <v>20282267.390000001</v>
      </c>
      <c r="F94" s="60">
        <f t="shared" si="17"/>
        <v>26898937.990000002</v>
      </c>
      <c r="G94" s="60">
        <f t="shared" si="17"/>
        <v>20974684.210000001</v>
      </c>
      <c r="H94" s="60">
        <f t="shared" si="17"/>
        <v>20806355.740000002</v>
      </c>
      <c r="I94" s="60">
        <f t="shared" si="17"/>
        <v>30641025.039999999</v>
      </c>
      <c r="J94" s="60">
        <f t="shared" si="17"/>
        <v>23819555.309999999</v>
      </c>
      <c r="K94" s="60">
        <f t="shared" si="17"/>
        <v>22971516.909999996</v>
      </c>
      <c r="L94" s="60">
        <f t="shared" si="17"/>
        <v>0</v>
      </c>
      <c r="M94" s="60">
        <f t="shared" si="17"/>
        <v>0</v>
      </c>
      <c r="N94" s="60">
        <f t="shared" si="17"/>
        <v>0</v>
      </c>
    </row>
    <row r="95" spans="1:14" x14ac:dyDescent="0.2">
      <c r="A95" s="5" t="s">
        <v>80</v>
      </c>
      <c r="I95" s="13"/>
    </row>
    <row r="96" spans="1:14" x14ac:dyDescent="0.2">
      <c r="A96" s="5" t="s">
        <v>94</v>
      </c>
      <c r="I96" s="13"/>
    </row>
    <row r="97" spans="1:14" x14ac:dyDescent="0.2">
      <c r="A97" s="5" t="s">
        <v>95</v>
      </c>
      <c r="I97" s="13"/>
    </row>
    <row r="103" spans="1:14" ht="15.75" x14ac:dyDescent="0.3">
      <c r="A103" s="29" t="s">
        <v>117</v>
      </c>
      <c r="B103" s="29"/>
      <c r="C103"/>
      <c r="D103"/>
      <c r="E103" s="29"/>
      <c r="F103"/>
      <c r="G103" s="29" t="s">
        <v>99</v>
      </c>
      <c r="H103"/>
      <c r="I103" s="29"/>
      <c r="J103"/>
      <c r="K103"/>
      <c r="L103" s="29" t="s">
        <v>100</v>
      </c>
      <c r="M103"/>
      <c r="N103"/>
    </row>
    <row r="104" spans="1:14" ht="17.25" x14ac:dyDescent="0.35">
      <c r="A104" s="30"/>
      <c r="B104" s="30"/>
      <c r="C104" s="31"/>
      <c r="D104"/>
      <c r="E104" s="30"/>
      <c r="F104" s="32"/>
      <c r="G104" s="30" t="s">
        <v>105</v>
      </c>
      <c r="H104" s="32"/>
      <c r="I104" s="30"/>
      <c r="J104"/>
      <c r="K104"/>
      <c r="L104" s="30" t="s">
        <v>104</v>
      </c>
      <c r="M104"/>
      <c r="N104"/>
    </row>
    <row r="105" spans="1:14" ht="16.5" x14ac:dyDescent="0.3">
      <c r="A105" s="33" t="s">
        <v>118</v>
      </c>
      <c r="B105" s="33"/>
      <c r="C105"/>
      <c r="D105"/>
      <c r="E105" s="33"/>
      <c r="F105"/>
      <c r="G105" s="33" t="s">
        <v>101</v>
      </c>
      <c r="H105"/>
      <c r="I105" s="33"/>
      <c r="J105"/>
      <c r="K105"/>
      <c r="L105" s="33" t="s">
        <v>102</v>
      </c>
      <c r="M105"/>
      <c r="N105"/>
    </row>
    <row r="106" spans="1:14" ht="15" x14ac:dyDescent="0.25">
      <c r="K106"/>
    </row>
    <row r="107" spans="1:14" ht="16.5" x14ac:dyDescent="0.3">
      <c r="A107" s="33"/>
      <c r="B107"/>
      <c r="C107"/>
      <c r="D107"/>
      <c r="E107" s="33"/>
      <c r="F107"/>
      <c r="G107"/>
      <c r="H107"/>
      <c r="I107" s="33"/>
      <c r="J107"/>
      <c r="K107"/>
    </row>
  </sheetData>
  <mergeCells count="4">
    <mergeCell ref="A10:N10"/>
    <mergeCell ref="A11:N11"/>
    <mergeCell ref="A12:N12"/>
    <mergeCell ref="A13:N13"/>
  </mergeCells>
  <pageMargins left="0.70866141732283505" right="0.70866141732283505" top="0.74803149606299202" bottom="0.74803149606299202" header="0.31496062992126" footer="0.31496062992126"/>
  <pageSetup paperSize="5" scale="74" fitToHeight="0" orientation="landscape" r:id="rId1"/>
  <ignoredErrors>
    <ignoredError sqref="C5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de Ejecucion del Gasto</vt:lpstr>
      <vt:lpstr>Hoja1</vt:lpstr>
      <vt:lpstr>Gráfico1</vt:lpstr>
      <vt:lpstr>'Planilla de Ejecucion del Gasto'!Títulos_a_imprimir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Dilcia Gabriela Tejeda</cp:lastModifiedBy>
  <cp:lastPrinted>2025-05-08T14:17:42Z</cp:lastPrinted>
  <dcterms:created xsi:type="dcterms:W3CDTF">2018-04-17T18:57:16Z</dcterms:created>
  <dcterms:modified xsi:type="dcterms:W3CDTF">2025-10-15T19:02:11Z</dcterms:modified>
</cp:coreProperties>
</file>